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bookViews>
    <workbookView xWindow="-15" yWindow="-15" windowWidth="11505" windowHeight="10725" firstSheet="6" activeTab="12"/>
  </bookViews>
  <sheets>
    <sheet name="Mode Opératoire" sheetId="12" r:id="rId1"/>
    <sheet name="Clubs" sheetId="23" r:id="rId2"/>
    <sheet name="Listes" sheetId="2" state="hidden" r:id="rId3"/>
    <sheet name="Infos Formation" sheetId="11" r:id="rId4"/>
    <sheet name="Inscription Candidats" sheetId="6" r:id="rId5"/>
    <sheet name="1-Publication" sheetId="1" r:id="rId6"/>
    <sheet name="2-Convocation" sheetId="22" r:id="rId7"/>
    <sheet name="3-Stagiaires" sheetId="4" r:id="rId8"/>
    <sheet name="4-Emargements" sheetId="8" r:id="rId9"/>
    <sheet name="Notation Pratique" sheetId="24" r:id="rId10"/>
    <sheet name="5-Evaluation paysage" sheetId="21" r:id="rId11"/>
    <sheet name="Evaluation portrait" sheetId="10" state="hidden" r:id="rId12"/>
    <sheet name="6-Résultats" sheetId="7" r:id="rId13"/>
    <sheet name="7-Suivi Stagiaire" sheetId="14" r:id="rId14"/>
    <sheet name="8A-Bilan de formation F1" sheetId="5" r:id="rId15"/>
    <sheet name="8B- Bilan de formation F2" sheetId="18" r:id="rId16"/>
  </sheets>
  <definedNames>
    <definedName name="_xlnm._FilterDatabase" localSheetId="1" hidden="1">Clubs!$A$1:$H$519</definedName>
    <definedName name="_xlnm._FilterDatabase" localSheetId="4" hidden="1">'Inscription Candidats'!#REF!</definedName>
    <definedName name="AA">Listes!$T$2:$T$24</definedName>
    <definedName name="c_regions">Listes!$D$2:$D$20</definedName>
    <definedName name="cat" localSheetId="6">Listes!#REF!</definedName>
    <definedName name="cat" localSheetId="10">Listes!#REF!</definedName>
    <definedName name="cat" localSheetId="15">Listes!#REF!</definedName>
    <definedName name="cat">Listes!#REF!</definedName>
    <definedName name="decision">Listes!$AI$2:$AI$8</definedName>
    <definedName name="i_adresse">'Infos Formation'!$B$15</definedName>
    <definedName name="i_annee_formation">'Infos Formation'!$B$19</definedName>
    <definedName name="i_c_club">'Infos Formation'!$B$10</definedName>
    <definedName name="i_c_postal">'Infos Formation'!$B$13</definedName>
    <definedName name="i_club">'Infos Formation'!$B$11</definedName>
    <definedName name="i_discipline_formation" localSheetId="6">'Infos Formation'!#REF!</definedName>
    <definedName name="i_discipline_formation" localSheetId="10">'Infos Formation'!#REF!</definedName>
    <definedName name="i_discipline_formation" localSheetId="15">'Infos Formation'!#REF!</definedName>
    <definedName name="i_discipline_formation">'Infos Formation'!#REF!</definedName>
    <definedName name="i_info_compl">'Infos Formation'!$B$45</definedName>
    <definedName name="i_nb_places_ouvertes" localSheetId="6">'Infos Formation'!#REF!</definedName>
    <definedName name="i_nb_places_ouvertes" localSheetId="10">'Infos Formation'!#REF!</definedName>
    <definedName name="i_nb_places_ouvertes" localSheetId="15">'Infos Formation'!#REF!</definedName>
    <definedName name="i_nb_places_ouvertes">'Infos Formation'!#REF!</definedName>
    <definedName name="i_niv_formateur1">'Infos Formation'!$B$27</definedName>
    <definedName name="i_niv_formateur2">'Infos Formation'!$B$32</definedName>
    <definedName name="i_nom_formateur1">'Infos Formation'!$B$26</definedName>
    <definedName name="i_nom_formateur2">'Infos Formation'!$B$31</definedName>
    <definedName name="i_num_formation">'Infos Formation'!$B$20</definedName>
    <definedName name="i_profil_stagiaires" localSheetId="6">'Infos Formation'!#REF!</definedName>
    <definedName name="i_profil_stagiaires" localSheetId="10">'Infos Formation'!#REF!</definedName>
    <definedName name="i_profil_stagiaires" localSheetId="15">'Infos Formation'!#REF!</definedName>
    <definedName name="i_profil_stagiaires">'Infos Formation'!#REF!</definedName>
    <definedName name="i_ref_formation">'Infos Formation'!$B$4</definedName>
    <definedName name="i_region">'Infos Formation'!$B$9</definedName>
    <definedName name="i_resp_formation">'Infos Formation'!$B$15</definedName>
    <definedName name="i_s1_date">'Infos Formation'!$B$38</definedName>
    <definedName name="i_s1_heure">'Infos Formation'!$B$39</definedName>
    <definedName name="i_s2_date">'Infos Formation'!$B$40</definedName>
    <definedName name="i_s2_heure">'Infos Formation'!$B$41</definedName>
    <definedName name="i_s3_date">'Infos Formation'!$B$42</definedName>
    <definedName name="i_s3_heure">'Infos Formation'!$B$43</definedName>
    <definedName name="i_s4_date" localSheetId="6">'Infos Formation'!#REF!</definedName>
    <definedName name="i_s4_date" localSheetId="10">'Infos Formation'!#REF!</definedName>
    <definedName name="i_s4_date" localSheetId="15">'Infos Formation'!#REF!</definedName>
    <definedName name="i_s4_date">'Infos Formation'!#REF!</definedName>
    <definedName name="i_s4_heure" localSheetId="6">'Infos Formation'!#REF!</definedName>
    <definedName name="i_s4_heure" localSheetId="10">'Infos Formation'!#REF!</definedName>
    <definedName name="i_s4_heure" localSheetId="15">'Infos Formation'!#REF!</definedName>
    <definedName name="i_s4_heure">'Infos Formation'!#REF!</definedName>
    <definedName name="i_s5_date" localSheetId="6">'Infos Formation'!#REF!</definedName>
    <definedName name="i_s5_date" localSheetId="10">'Infos Formation'!#REF!</definedName>
    <definedName name="i_s5_date" localSheetId="15">'Infos Formation'!#REF!</definedName>
    <definedName name="i_s5_date">'Infos Formation'!#REF!</definedName>
    <definedName name="i_s5_heure" localSheetId="6">'Infos Formation'!#REF!</definedName>
    <definedName name="i_s5_heure" localSheetId="10">'Infos Formation'!#REF!</definedName>
    <definedName name="i_s5_heure" localSheetId="15">'Infos Formation'!#REF!</definedName>
    <definedName name="i_s5_heure">'Infos Formation'!#REF!</definedName>
    <definedName name="i_sp1_date" localSheetId="6">'Infos Formation'!#REF!</definedName>
    <definedName name="i_sp1_date" localSheetId="10">'Infos Formation'!#REF!</definedName>
    <definedName name="i_sp1_date" localSheetId="15">'Infos Formation'!#REF!</definedName>
    <definedName name="i_sp1_date">'Infos Formation'!#REF!</definedName>
    <definedName name="i_sp1_heure" localSheetId="6">'Infos Formation'!#REF!</definedName>
    <definedName name="i_sp1_heure" localSheetId="10">'Infos Formation'!#REF!</definedName>
    <definedName name="i_sp1_heure" localSheetId="15">'Infos Formation'!#REF!</definedName>
    <definedName name="i_sp1_heure">'Infos Formation'!#REF!</definedName>
    <definedName name="i_sp2_date" localSheetId="6">'Infos Formation'!#REF!</definedName>
    <definedName name="i_sp2_date" localSheetId="10">'Infos Formation'!#REF!</definedName>
    <definedName name="i_sp2_date" localSheetId="15">'Infos Formation'!#REF!</definedName>
    <definedName name="i_sp2_date">'Infos Formation'!#REF!</definedName>
    <definedName name="i_sp2_heure" localSheetId="6">'Infos Formation'!#REF!</definedName>
    <definedName name="i_sp2_heure" localSheetId="10">'Infos Formation'!#REF!</definedName>
    <definedName name="i_sp2_heure" localSheetId="15">'Infos Formation'!#REF!</definedName>
    <definedName name="i_sp2_heure">'Infos Formation'!#REF!</definedName>
    <definedName name="i_type_formation">'Infos Formation'!$B$21</definedName>
    <definedName name="i_ville">'Infos Formation'!$B$14</definedName>
    <definedName name="im_stg_c_lic1" localSheetId="6">'Inscription Candidats'!#REF!</definedName>
    <definedName name="im_stg_c_lic1" localSheetId="10">'Inscription Candidats'!#REF!</definedName>
    <definedName name="im_stg_c_lic1" localSheetId="15">'Inscription Candidats'!#REF!</definedName>
    <definedName name="im_stg_c_lic1">'Inscription Candidats'!#REF!</definedName>
    <definedName name="im_stg_c_lic2" localSheetId="6">'Inscription Candidats'!#REF!</definedName>
    <definedName name="im_stg_c_lic2" localSheetId="10">'Inscription Candidats'!#REF!</definedName>
    <definedName name="im_stg_c_lic2" localSheetId="15">'Inscription Candidats'!#REF!</definedName>
    <definedName name="im_stg_c_lic2">'Inscription Candidats'!#REF!</definedName>
    <definedName name="im_stg_c_lic3" localSheetId="6">'Inscription Candidats'!#REF!</definedName>
    <definedName name="im_stg_c_lic3" localSheetId="10">'Inscription Candidats'!#REF!</definedName>
    <definedName name="im_stg_c_lic3" localSheetId="15">'Inscription Candidats'!#REF!</definedName>
    <definedName name="im_stg_c_lic3">'Inscription Candidats'!#REF!</definedName>
    <definedName name="im_stg_c_lic4" localSheetId="6">'Inscription Candidats'!#REF!</definedName>
    <definedName name="im_stg_c_lic4" localSheetId="10">'Inscription Candidats'!#REF!</definedName>
    <definedName name="im_stg_c_lic4" localSheetId="15">'Inscription Candidats'!#REF!</definedName>
    <definedName name="im_stg_c_lic4">'Inscription Candidats'!#REF!</definedName>
    <definedName name="im_stg_c_lic5" localSheetId="6">'Inscription Candidats'!#REF!</definedName>
    <definedName name="im_stg_c_lic5" localSheetId="10">'Inscription Candidats'!#REF!</definedName>
    <definedName name="im_stg_c_lic5" localSheetId="15">'Inscription Candidats'!#REF!</definedName>
    <definedName name="im_stg_c_lic5">'Inscription Candidats'!#REF!</definedName>
    <definedName name="im_stg_c_lic6" localSheetId="6">'Inscription Candidats'!#REF!</definedName>
    <definedName name="im_stg_c_lic6" localSheetId="10">'Inscription Candidats'!#REF!</definedName>
    <definedName name="im_stg_c_lic6" localSheetId="15">'Inscription Candidats'!#REF!</definedName>
    <definedName name="im_stg_c_lic6">'Inscription Candidats'!#REF!</definedName>
    <definedName name="im_stg_categ1" localSheetId="6">'Inscription Candidats'!#REF!</definedName>
    <definedName name="im_stg_categ1" localSheetId="10">'Inscription Candidats'!#REF!</definedName>
    <definedName name="im_stg_categ1" localSheetId="15">'Inscription Candidats'!#REF!</definedName>
    <definedName name="im_stg_categ1">'Inscription Candidats'!#REF!</definedName>
    <definedName name="im_stg_categ2" localSheetId="6">'Inscription Candidats'!#REF!</definedName>
    <definedName name="im_stg_categ2" localSheetId="10">'Inscription Candidats'!#REF!</definedName>
    <definedName name="im_stg_categ2" localSheetId="15">'Inscription Candidats'!#REF!</definedName>
    <definedName name="im_stg_categ2">'Inscription Candidats'!#REF!</definedName>
    <definedName name="im_stg_categ3" localSheetId="6">'Inscription Candidats'!#REF!</definedName>
    <definedName name="im_stg_categ3" localSheetId="10">'Inscription Candidats'!#REF!</definedName>
    <definedName name="im_stg_categ3" localSheetId="15">'Inscription Candidats'!#REF!</definedName>
    <definedName name="im_stg_categ3">'Inscription Candidats'!#REF!</definedName>
    <definedName name="im_stg_categ4" localSheetId="6">'Inscription Candidats'!#REF!</definedName>
    <definedName name="im_stg_categ4" localSheetId="10">'Inscription Candidats'!#REF!</definedName>
    <definedName name="im_stg_categ4" localSheetId="15">'Inscription Candidats'!#REF!</definedName>
    <definedName name="im_stg_categ4">'Inscription Candidats'!#REF!</definedName>
    <definedName name="im_stg_categ5" localSheetId="6">'Inscription Candidats'!#REF!</definedName>
    <definedName name="im_stg_categ5" localSheetId="10">'Inscription Candidats'!#REF!</definedName>
    <definedName name="im_stg_categ5" localSheetId="15">'Inscription Candidats'!#REF!</definedName>
    <definedName name="im_stg_categ5">'Inscription Candidats'!#REF!</definedName>
    <definedName name="im_stg_categ6" localSheetId="6">'Inscription Candidats'!#REF!</definedName>
    <definedName name="im_stg_categ6" localSheetId="10">'Inscription Candidats'!#REF!</definedName>
    <definedName name="im_stg_categ6" localSheetId="15">'Inscription Candidats'!#REF!</definedName>
    <definedName name="im_stg_categ6">'Inscription Candidats'!#REF!</definedName>
    <definedName name="im_stg_date_nais1" localSheetId="6">'Inscription Candidats'!#REF!</definedName>
    <definedName name="im_stg_date_nais1" localSheetId="10">'Inscription Candidats'!#REF!</definedName>
    <definedName name="im_stg_date_nais1" localSheetId="15">'Inscription Candidats'!#REF!</definedName>
    <definedName name="im_stg_date_nais1">'Inscription Candidats'!#REF!</definedName>
    <definedName name="im_stg_date_nais2" localSheetId="6">'Inscription Candidats'!#REF!</definedName>
    <definedName name="im_stg_date_nais2" localSheetId="10">'Inscription Candidats'!#REF!</definedName>
    <definedName name="im_stg_date_nais2" localSheetId="15">'Inscription Candidats'!#REF!</definedName>
    <definedName name="im_stg_date_nais2">'Inscription Candidats'!#REF!</definedName>
    <definedName name="im_stg_date_nais3" localSheetId="6">'Inscription Candidats'!#REF!</definedName>
    <definedName name="im_stg_date_nais3" localSheetId="10">'Inscription Candidats'!#REF!</definedName>
    <definedName name="im_stg_date_nais3" localSheetId="15">'Inscription Candidats'!#REF!</definedName>
    <definedName name="im_stg_date_nais3">'Inscription Candidats'!#REF!</definedName>
    <definedName name="im_stg_date_nais4" localSheetId="6">'Inscription Candidats'!#REF!</definedName>
    <definedName name="im_stg_date_nais4" localSheetId="10">'Inscription Candidats'!#REF!</definedName>
    <definedName name="im_stg_date_nais4" localSheetId="15">'Inscription Candidats'!#REF!</definedName>
    <definedName name="im_stg_date_nais4">'Inscription Candidats'!#REF!</definedName>
    <definedName name="im_stg_date_nais5" localSheetId="6">'Inscription Candidats'!#REF!</definedName>
    <definedName name="im_stg_date_nais5" localSheetId="10">'Inscription Candidats'!#REF!</definedName>
    <definedName name="im_stg_date_nais5" localSheetId="15">'Inscription Candidats'!#REF!</definedName>
    <definedName name="im_stg_date_nais5">'Inscription Candidats'!#REF!</definedName>
    <definedName name="im_stg_date_nais6" localSheetId="6">'Inscription Candidats'!#REF!</definedName>
    <definedName name="im_stg_date_nais6" localSheetId="10">'Inscription Candidats'!#REF!</definedName>
    <definedName name="im_stg_date_nais6" localSheetId="15">'Inscription Candidats'!#REF!</definedName>
    <definedName name="im_stg_date_nais6">'Inscription Candidats'!#REF!</definedName>
    <definedName name="im_stg_nom_club1" localSheetId="6">'Inscription Candidats'!#REF!</definedName>
    <definedName name="im_stg_nom_club1" localSheetId="10">'Inscription Candidats'!#REF!</definedName>
    <definedName name="im_stg_nom_club1" localSheetId="15">'Inscription Candidats'!#REF!</definedName>
    <definedName name="im_stg_nom_club1">'Inscription Candidats'!#REF!</definedName>
    <definedName name="im_stg_nom_club2" localSheetId="6">'Inscription Candidats'!#REF!</definedName>
    <definedName name="im_stg_nom_club2" localSheetId="10">'Inscription Candidats'!#REF!</definedName>
    <definedName name="im_stg_nom_club2" localSheetId="15">'Inscription Candidats'!#REF!</definedName>
    <definedName name="im_stg_nom_club2">'Inscription Candidats'!#REF!</definedName>
    <definedName name="im_stg_nom_club3" localSheetId="6">'Inscription Candidats'!#REF!</definedName>
    <definedName name="im_stg_nom_club3" localSheetId="10">'Inscription Candidats'!#REF!</definedName>
    <definedName name="im_stg_nom_club3" localSheetId="15">'Inscription Candidats'!#REF!</definedName>
    <definedName name="im_stg_nom_club3">'Inscription Candidats'!#REF!</definedName>
    <definedName name="im_stg_nom_club4" localSheetId="6">'Inscription Candidats'!#REF!</definedName>
    <definedName name="im_stg_nom_club4" localSheetId="10">'Inscription Candidats'!#REF!</definedName>
    <definedName name="im_stg_nom_club4" localSheetId="15">'Inscription Candidats'!#REF!</definedName>
    <definedName name="im_stg_nom_club4">'Inscription Candidats'!#REF!</definedName>
    <definedName name="im_stg_nom_club5" localSheetId="6">'Inscription Candidats'!#REF!</definedName>
    <definedName name="im_stg_nom_club5" localSheetId="10">'Inscription Candidats'!#REF!</definedName>
    <definedName name="im_stg_nom_club5" localSheetId="15">'Inscription Candidats'!#REF!</definedName>
    <definedName name="im_stg_nom_club5">'Inscription Candidats'!#REF!</definedName>
    <definedName name="im_stg_nom_club6" localSheetId="6">'Inscription Candidats'!#REF!</definedName>
    <definedName name="im_stg_nom_club6" localSheetId="10">'Inscription Candidats'!#REF!</definedName>
    <definedName name="im_stg_nom_club6" localSheetId="15">'Inscription Candidats'!#REF!</definedName>
    <definedName name="im_stg_nom_club6">'Inscription Candidats'!#REF!</definedName>
    <definedName name="im_stg_nom1" localSheetId="6">'Inscription Candidats'!#REF!</definedName>
    <definedName name="im_stg_nom1" localSheetId="10">'Inscription Candidats'!#REF!</definedName>
    <definedName name="im_stg_nom1" localSheetId="15">'Inscription Candidats'!#REF!</definedName>
    <definedName name="im_stg_nom1">'Inscription Candidats'!#REF!</definedName>
    <definedName name="im_stg_nom2" localSheetId="6">'Inscription Candidats'!#REF!</definedName>
    <definedName name="im_stg_nom2" localSheetId="10">'Inscription Candidats'!#REF!</definedName>
    <definedName name="im_stg_nom2" localSheetId="15">'Inscription Candidats'!#REF!</definedName>
    <definedName name="im_stg_nom2">'Inscription Candidats'!#REF!</definedName>
    <definedName name="im_stg_nom3" localSheetId="6">'Inscription Candidats'!#REF!</definedName>
    <definedName name="im_stg_nom3" localSheetId="10">'Inscription Candidats'!#REF!</definedName>
    <definedName name="im_stg_nom3" localSheetId="15">'Inscription Candidats'!#REF!</definedName>
    <definedName name="im_stg_nom3">'Inscription Candidats'!#REF!</definedName>
    <definedName name="im_stg_nom4" localSheetId="6">'Inscription Candidats'!#REF!</definedName>
    <definedName name="im_stg_nom4" localSheetId="10">'Inscription Candidats'!#REF!</definedName>
    <definedName name="im_stg_nom4" localSheetId="15">'Inscription Candidats'!#REF!</definedName>
    <definedName name="im_stg_nom4">'Inscription Candidats'!#REF!</definedName>
    <definedName name="im_stg_nom5" localSheetId="6">'Inscription Candidats'!#REF!</definedName>
    <definedName name="im_stg_nom5" localSheetId="10">'Inscription Candidats'!#REF!</definedName>
    <definedName name="im_stg_nom5" localSheetId="15">'Inscription Candidats'!#REF!</definedName>
    <definedName name="im_stg_nom5">'Inscription Candidats'!#REF!</definedName>
    <definedName name="im_stg_nom6" localSheetId="6">'Inscription Candidats'!#REF!</definedName>
    <definedName name="im_stg_nom6" localSheetId="10">'Inscription Candidats'!#REF!</definedName>
    <definedName name="im_stg_nom6" localSheetId="15">'Inscription Candidats'!#REF!</definedName>
    <definedName name="im_stg_nom6">'Inscription Candidats'!#REF!</definedName>
    <definedName name="im_stg_prenom1" localSheetId="6">'Inscription Candidats'!#REF!</definedName>
    <definedName name="im_stg_prenom1" localSheetId="10">'Inscription Candidats'!#REF!</definedName>
    <definedName name="im_stg_prenom1" localSheetId="15">'Inscription Candidats'!#REF!</definedName>
    <definedName name="im_stg_prenom1">'Inscription Candidats'!#REF!</definedName>
    <definedName name="im_stg_prenom2" localSheetId="6">'Inscription Candidats'!#REF!</definedName>
    <definedName name="im_stg_prenom2" localSheetId="10">'Inscription Candidats'!#REF!</definedName>
    <definedName name="im_stg_prenom2" localSheetId="15">'Inscription Candidats'!#REF!</definedName>
    <definedName name="im_stg_prenom2">'Inscription Candidats'!#REF!</definedName>
    <definedName name="im_stg_prenom3" localSheetId="6">'Inscription Candidats'!#REF!</definedName>
    <definedName name="im_stg_prenom3" localSheetId="10">'Inscription Candidats'!#REF!</definedName>
    <definedName name="im_stg_prenom3" localSheetId="15">'Inscription Candidats'!#REF!</definedName>
    <definedName name="im_stg_prenom3">'Inscription Candidats'!#REF!</definedName>
    <definedName name="im_stg_prenom4" localSheetId="6">'Inscription Candidats'!#REF!</definedName>
    <definedName name="im_stg_prenom4" localSheetId="10">'Inscription Candidats'!#REF!</definedName>
    <definedName name="im_stg_prenom4" localSheetId="15">'Inscription Candidats'!#REF!</definedName>
    <definedName name="im_stg_prenom4">'Inscription Candidats'!#REF!</definedName>
    <definedName name="im_stg_prenom5" localSheetId="6">'Inscription Candidats'!#REF!</definedName>
    <definedName name="im_stg_prenom5" localSheetId="10">'Inscription Candidats'!#REF!</definedName>
    <definedName name="im_stg_prenom5" localSheetId="15">'Inscription Candidats'!#REF!</definedName>
    <definedName name="im_stg_prenom5">'Inscription Candidats'!#REF!</definedName>
    <definedName name="im_stg_prenom6" localSheetId="6">'Inscription Candidats'!#REF!</definedName>
    <definedName name="im_stg_prenom6" localSheetId="10">'Inscription Candidats'!#REF!</definedName>
    <definedName name="im_stg_prenom6" localSheetId="15">'Inscription Candidats'!#REF!</definedName>
    <definedName name="im_stg_prenom6">'Inscription Candidats'!#REF!</definedName>
    <definedName name="_xlnm.Print_Titles" localSheetId="7">'3-Stagiaires'!$17:$17</definedName>
    <definedName name="_xlnm.Print_Titles" localSheetId="8">'4-Emargements'!$16:$17</definedName>
    <definedName name="_xlnm.Print_Titles" localSheetId="12">'6-Résultats'!$11:$12</definedName>
    <definedName name="_xlnm.Print_Titles" localSheetId="9">'Notation Pratique'!$13:$15</definedName>
    <definedName name="insc_cand">'Inscription Candidats'!$A$6:$H$45</definedName>
    <definedName name="l_club_efbt">Listes!$J$2:$J$5</definedName>
    <definedName name="l_disciplines" localSheetId="6">Listes!#REF!</definedName>
    <definedName name="l_disciplines" localSheetId="10">Listes!#REF!</definedName>
    <definedName name="l_disciplines" localSheetId="15">Listes!#REF!</definedName>
    <definedName name="l_disciplines">Listes!#REF!</definedName>
    <definedName name="l_form">Listes!$A$2:$A$4</definedName>
    <definedName name="l_initman">Listes!$N$2:$N$5</definedName>
    <definedName name="l_obj">Listes!$L$2:$L$6</definedName>
    <definedName name="l_profil_stagiaires">Listes!$L$2:$L$6</definedName>
    <definedName name="l_regions">Listes!$C$2:$C$20</definedName>
    <definedName name="l_titre">Listes!$G:$G</definedName>
    <definedName name="l_type_formateur">Listes!$A$2:$A$5</definedName>
    <definedName name="l_type_formation">Listes!$P$2:$P$5</definedName>
    <definedName name="mail_referents">Listes!$H$2:$H$22</definedName>
    <definedName name="n_referents">Listes!$F$2:$F$22</definedName>
    <definedName name="nbstag" localSheetId="6">Listes!#REF!</definedName>
    <definedName name="nbstag" localSheetId="10">Listes!#REF!</definedName>
    <definedName name="nbstag" localSheetId="15">Listes!#REF!</definedName>
    <definedName name="nbstag">Listes!#REF!</definedName>
    <definedName name="nsession">Listes!$V$2:$V$22</definedName>
    <definedName name="Participation">Listes!$AK$2:$AK$7</definedName>
    <definedName name="referents">Listes!$F:$F</definedName>
    <definedName name="region">'Infos Formation'!$B$9</definedName>
    <definedName name="Repas">Listes!$AG:$AG</definedName>
    <definedName name="t_clubs">Listes!$X:$AE</definedName>
    <definedName name="t_referents">Listes!$F:$H</definedName>
    <definedName name="t_regions">Listes!$C$1:$D$20</definedName>
    <definedName name="_xlnm.Print_Area" localSheetId="10">'5-Evaluation paysage'!$A$1:$N$38</definedName>
    <definedName name="_xlnm.Print_Area" localSheetId="14">'8A-Bilan de formation F1'!$A$1:$F$64</definedName>
    <definedName name="_xlnm.Print_Area" localSheetId="15">'8B- Bilan de formation F2'!$A$1:$F$67</definedName>
    <definedName name="_xlnm.Print_Area" localSheetId="11">'Evaluation portrait'!$A$1:$F$81</definedName>
  </definedNames>
  <calcPr calcId="145621"/>
</workbook>
</file>

<file path=xl/calcChain.xml><?xml version="1.0" encoding="utf-8"?>
<calcChain xmlns="http://schemas.openxmlformats.org/spreadsheetml/2006/main">
  <c r="DO82" i="24" l="1"/>
  <c r="DI82" i="24"/>
  <c r="DC82" i="24"/>
  <c r="CW82" i="24"/>
  <c r="CQ82" i="24"/>
  <c r="W82" i="24"/>
  <c r="Q82" i="24"/>
  <c r="DN82" i="24"/>
  <c r="DM82" i="24"/>
  <c r="DL82" i="24"/>
  <c r="DK82" i="24"/>
  <c r="DO12" i="24"/>
  <c r="DO10" i="24"/>
  <c r="DO9" i="24"/>
  <c r="DO8" i="24"/>
  <c r="DO7" i="24"/>
  <c r="DO6" i="24"/>
  <c r="DH82" i="24"/>
  <c r="DG82" i="24"/>
  <c r="DF82" i="24"/>
  <c r="DE82" i="24"/>
  <c r="DI12" i="24"/>
  <c r="DI10" i="24"/>
  <c r="DI9" i="24"/>
  <c r="DI8" i="24"/>
  <c r="DI7" i="24"/>
  <c r="DI6" i="24"/>
  <c r="DB82" i="24"/>
  <c r="DA82" i="24"/>
  <c r="CZ82" i="24"/>
  <c r="CY82" i="24"/>
  <c r="DC12" i="24"/>
  <c r="DC10" i="24"/>
  <c r="DC9" i="24"/>
  <c r="DC8" i="24"/>
  <c r="DC7" i="24"/>
  <c r="DC6" i="24"/>
  <c r="CV82" i="24"/>
  <c r="CU82" i="24"/>
  <c r="CT82" i="24"/>
  <c r="CS82" i="24"/>
  <c r="CW12" i="24"/>
  <c r="CW10" i="24"/>
  <c r="CW9" i="24"/>
  <c r="CW8" i="24"/>
  <c r="CW7" i="24"/>
  <c r="CW6" i="24"/>
  <c r="CP82" i="24"/>
  <c r="CO82" i="24"/>
  <c r="CN82" i="24"/>
  <c r="CM82" i="24"/>
  <c r="CQ12" i="24"/>
  <c r="CQ10" i="24"/>
  <c r="CQ9" i="24"/>
  <c r="CQ8" i="24"/>
  <c r="CQ7" i="24"/>
  <c r="CQ6" i="24"/>
  <c r="CJ82" i="24"/>
  <c r="CI82" i="24"/>
  <c r="CH82" i="24"/>
  <c r="CG82" i="24"/>
  <c r="CK12" i="24"/>
  <c r="CK10" i="24"/>
  <c r="CK9" i="24"/>
  <c r="CK8" i="24"/>
  <c r="CK7" i="24"/>
  <c r="CK6" i="24"/>
  <c r="CD82" i="24"/>
  <c r="CC82" i="24"/>
  <c r="CB82" i="24"/>
  <c r="CE82" i="24" s="1"/>
  <c r="CA82" i="24"/>
  <c r="CE12" i="24"/>
  <c r="CE10" i="24"/>
  <c r="CE9" i="24"/>
  <c r="CE8" i="24"/>
  <c r="CE7" i="24"/>
  <c r="CE6" i="24"/>
  <c r="BX82" i="24"/>
  <c r="BW82" i="24"/>
  <c r="BV82" i="24"/>
  <c r="BU82" i="24"/>
  <c r="BY12" i="24"/>
  <c r="BY10" i="24"/>
  <c r="BY9" i="24"/>
  <c r="BY8" i="24"/>
  <c r="BY7" i="24"/>
  <c r="BY6" i="24"/>
  <c r="BR82" i="24"/>
  <c r="BQ82" i="24"/>
  <c r="BP82" i="24"/>
  <c r="BO82" i="24"/>
  <c r="BS12" i="24"/>
  <c r="BS10" i="24"/>
  <c r="BS9" i="24"/>
  <c r="BS8" i="24"/>
  <c r="BS7" i="24"/>
  <c r="BS6" i="24"/>
  <c r="BL82" i="24"/>
  <c r="BK82" i="24"/>
  <c r="BJ82" i="24"/>
  <c r="BI82" i="24"/>
  <c r="BM12" i="24"/>
  <c r="BM10" i="24"/>
  <c r="BM9" i="24"/>
  <c r="BM8" i="24"/>
  <c r="BM7" i="24"/>
  <c r="BM6" i="24"/>
  <c r="BF82" i="24"/>
  <c r="BE82" i="24"/>
  <c r="BD82" i="24"/>
  <c r="BG82" i="24" s="1"/>
  <c r="BC82" i="24"/>
  <c r="BG12" i="24"/>
  <c r="BG10" i="24"/>
  <c r="BG9" i="24"/>
  <c r="BG8" i="24"/>
  <c r="BG7" i="24"/>
  <c r="BG6" i="24"/>
  <c r="AZ82" i="24"/>
  <c r="AY82" i="24"/>
  <c r="AX82" i="24"/>
  <c r="AW82" i="24"/>
  <c r="BA12" i="24"/>
  <c r="BA10" i="24"/>
  <c r="BA9" i="24"/>
  <c r="BA8" i="24"/>
  <c r="BA7" i="24"/>
  <c r="BA6" i="24"/>
  <c r="AT82" i="24"/>
  <c r="AS82" i="24"/>
  <c r="AR82" i="24"/>
  <c r="AQ82" i="24"/>
  <c r="AU12" i="24"/>
  <c r="AU10" i="24"/>
  <c r="AU9" i="24"/>
  <c r="AU8" i="24"/>
  <c r="AU7" i="24"/>
  <c r="AU6" i="24"/>
  <c r="AN82" i="24"/>
  <c r="AM82" i="24"/>
  <c r="AL82" i="24"/>
  <c r="AK82" i="24"/>
  <c r="AO12" i="24"/>
  <c r="AO10" i="24"/>
  <c r="AO9" i="24"/>
  <c r="AO8" i="24"/>
  <c r="AO7" i="24"/>
  <c r="AO6" i="24"/>
  <c r="AH82" i="24"/>
  <c r="AG82" i="24"/>
  <c r="AF82" i="24"/>
  <c r="AI82" i="24" s="1"/>
  <c r="AE82" i="24"/>
  <c r="AI12" i="24"/>
  <c r="AI10" i="24"/>
  <c r="AI9" i="24"/>
  <c r="AI8" i="24"/>
  <c r="AI7" i="24"/>
  <c r="AI6" i="24"/>
  <c r="AB82" i="24"/>
  <c r="AA82" i="24"/>
  <c r="Z82" i="24"/>
  <c r="Y82" i="24"/>
  <c r="AC12" i="24"/>
  <c r="AC10" i="24"/>
  <c r="AC9" i="24"/>
  <c r="AC8" i="24"/>
  <c r="AC7" i="24"/>
  <c r="AC6" i="24"/>
  <c r="V82" i="24"/>
  <c r="U82" i="24"/>
  <c r="T82" i="24"/>
  <c r="S82" i="24"/>
  <c r="W12" i="24"/>
  <c r="W10" i="24"/>
  <c r="W9" i="24"/>
  <c r="W8" i="24"/>
  <c r="W7" i="24"/>
  <c r="W6" i="24"/>
  <c r="P82" i="24"/>
  <c r="O82" i="24"/>
  <c r="N82" i="24"/>
  <c r="M82" i="24"/>
  <c r="Q12" i="24"/>
  <c r="Q10" i="24"/>
  <c r="Q9" i="24"/>
  <c r="Q8" i="24"/>
  <c r="Q7" i="24"/>
  <c r="Q6" i="24"/>
  <c r="J82" i="24"/>
  <c r="I82" i="24"/>
  <c r="H82" i="24"/>
  <c r="G82" i="24"/>
  <c r="K12" i="24"/>
  <c r="K10" i="24"/>
  <c r="K9" i="24"/>
  <c r="K8" i="24"/>
  <c r="K7" i="24"/>
  <c r="K6" i="24"/>
  <c r="D82" i="24"/>
  <c r="E12" i="24"/>
  <c r="E10" i="24"/>
  <c r="E9" i="24"/>
  <c r="E8" i="24"/>
  <c r="E7" i="24"/>
  <c r="E6" i="24"/>
  <c r="C82" i="24"/>
  <c r="B82" i="24"/>
  <c r="A82" i="24"/>
  <c r="E82" i="24" s="1"/>
  <c r="K82" i="24" l="1"/>
  <c r="AO82" i="24"/>
  <c r="AU82" i="24"/>
  <c r="BA82" i="24"/>
  <c r="BS82" i="24"/>
  <c r="BY82" i="24"/>
  <c r="CK82" i="24"/>
  <c r="BM82" i="24"/>
  <c r="AC82" i="24"/>
  <c r="B4" i="11" l="1"/>
  <c r="B11" i="11"/>
  <c r="B27" i="11"/>
  <c r="B28" i="11"/>
  <c r="B32" i="11"/>
  <c r="B33" i="11"/>
  <c r="B8" i="5" l="1"/>
  <c r="B7" i="5"/>
  <c r="B10" i="5"/>
  <c r="B9" i="5"/>
  <c r="B6" i="5"/>
  <c r="E5" i="7"/>
  <c r="B7" i="7"/>
  <c r="B6" i="7"/>
  <c r="B9" i="7"/>
  <c r="B8" i="7"/>
  <c r="B5" i="7"/>
  <c r="B9" i="21"/>
  <c r="B8" i="21"/>
  <c r="B11" i="21"/>
  <c r="B10" i="21"/>
  <c r="B7" i="21"/>
  <c r="I7" i="21"/>
  <c r="D6" i="8"/>
  <c r="B8" i="8"/>
  <c r="B7" i="8"/>
  <c r="B10" i="8"/>
  <c r="B9" i="8"/>
  <c r="B6" i="8"/>
  <c r="F10" i="4"/>
  <c r="F9" i="4"/>
  <c r="F7" i="4"/>
  <c r="F6" i="4"/>
  <c r="C8" i="4"/>
  <c r="C7" i="4"/>
  <c r="C10" i="4"/>
  <c r="C9" i="4"/>
  <c r="C6" i="4"/>
  <c r="C18" i="22"/>
  <c r="C17" i="22"/>
  <c r="F20" i="22"/>
  <c r="C20" i="22"/>
  <c r="F19" i="22"/>
  <c r="C19" i="22"/>
  <c r="F17" i="22"/>
  <c r="F16" i="22"/>
  <c r="C16" i="22"/>
  <c r="C11" i="1"/>
  <c r="C10" i="1"/>
  <c r="C9" i="1"/>
  <c r="F9" i="1"/>
  <c r="F18" i="22"/>
  <c r="F8" i="4" l="1"/>
  <c r="B9" i="18" l="1"/>
  <c r="F11" i="1" l="1"/>
  <c r="F10" i="1"/>
  <c r="E37" i="6" l="1"/>
  <c r="E36" i="6"/>
  <c r="E35" i="6"/>
  <c r="E34" i="6"/>
  <c r="E33" i="6"/>
  <c r="E32" i="6"/>
  <c r="E31" i="6"/>
  <c r="E30" i="6"/>
  <c r="E29" i="6"/>
  <c r="E28" i="6"/>
  <c r="E27" i="6"/>
  <c r="E26" i="6"/>
  <c r="E25" i="6"/>
  <c r="E24" i="6"/>
  <c r="E23" i="6"/>
  <c r="E22" i="6"/>
  <c r="E21" i="6"/>
  <c r="E20" i="6"/>
  <c r="E19" i="6"/>
  <c r="E18" i="6"/>
  <c r="E17" i="6"/>
  <c r="E16" i="6"/>
  <c r="E15" i="6"/>
  <c r="E14" i="6"/>
  <c r="E13" i="6"/>
  <c r="E12" i="6"/>
  <c r="E11" i="6"/>
  <c r="E10" i="6"/>
  <c r="E9" i="6"/>
  <c r="E8" i="6"/>
  <c r="E7" i="6"/>
  <c r="E6" i="6"/>
  <c r="E38" i="6" l="1"/>
  <c r="E39" i="6"/>
  <c r="E40" i="6"/>
  <c r="E41" i="6"/>
  <c r="E42" i="6"/>
  <c r="E43" i="6"/>
  <c r="E44" i="6"/>
  <c r="E45" i="6"/>
  <c r="B282" i="14"/>
  <c r="B275" i="14"/>
  <c r="B268" i="14"/>
  <c r="B261" i="14"/>
  <c r="B254" i="14"/>
  <c r="B247" i="14"/>
  <c r="B240" i="14"/>
  <c r="B233" i="14"/>
  <c r="B226" i="14"/>
  <c r="B219" i="14"/>
  <c r="B212" i="14"/>
  <c r="B205" i="14"/>
  <c r="B198" i="14"/>
  <c r="B191" i="14"/>
  <c r="B184" i="14"/>
  <c r="B177" i="14"/>
  <c r="B170" i="14"/>
  <c r="B163" i="14"/>
  <c r="B156" i="14"/>
  <c r="B149" i="14"/>
  <c r="B142" i="14"/>
  <c r="B135" i="14"/>
  <c r="B128" i="14"/>
  <c r="B121" i="14"/>
  <c r="B114" i="14"/>
  <c r="D283" i="14"/>
  <c r="D281" i="14"/>
  <c r="D276" i="14"/>
  <c r="D269" i="14"/>
  <c r="D262" i="14"/>
  <c r="D255" i="14"/>
  <c r="D248" i="14"/>
  <c r="D241" i="14"/>
  <c r="D234" i="14"/>
  <c r="D232" i="14"/>
  <c r="B232" i="14"/>
  <c r="D227" i="14"/>
  <c r="D220" i="14"/>
  <c r="D213" i="14"/>
  <c r="D206" i="14"/>
  <c r="D199" i="14"/>
  <c r="D192" i="14"/>
  <c r="D185" i="14"/>
  <c r="D178" i="14"/>
  <c r="B107" i="14"/>
  <c r="B106" i="14" s="1"/>
  <c r="B100" i="14"/>
  <c r="B93" i="14"/>
  <c r="D171" i="14"/>
  <c r="D164" i="14"/>
  <c r="D157" i="14"/>
  <c r="D150" i="14"/>
  <c r="D143" i="14"/>
  <c r="D136" i="14"/>
  <c r="D129" i="14"/>
  <c r="D127" i="14"/>
  <c r="D122" i="14"/>
  <c r="D115" i="14"/>
  <c r="D108" i="14"/>
  <c r="D101" i="14"/>
  <c r="D94" i="14"/>
  <c r="B86" i="14"/>
  <c r="B79" i="14"/>
  <c r="B72" i="14"/>
  <c r="B65" i="14"/>
  <c r="B58" i="14"/>
  <c r="B51" i="14"/>
  <c r="D87" i="14"/>
  <c r="D80" i="14"/>
  <c r="D73" i="14"/>
  <c r="D66" i="14"/>
  <c r="D59" i="14"/>
  <c r="D52" i="14"/>
  <c r="B44" i="14"/>
  <c r="D45" i="14"/>
  <c r="B37" i="14"/>
  <c r="D38" i="14"/>
  <c r="B30" i="14"/>
  <c r="D31" i="14"/>
  <c r="B23" i="14"/>
  <c r="D24" i="14"/>
  <c r="B16" i="14"/>
  <c r="D17" i="14"/>
  <c r="D25" i="1"/>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13" i="7"/>
  <c r="G33" i="7"/>
  <c r="G34" i="7"/>
  <c r="G35" i="7"/>
  <c r="G36" i="7"/>
  <c r="G37" i="7"/>
  <c r="G38" i="7"/>
  <c r="G39" i="7"/>
  <c r="G40" i="7"/>
  <c r="G41" i="7"/>
  <c r="G42" i="7"/>
  <c r="G43" i="7"/>
  <c r="G44" i="7"/>
  <c r="G45" i="7"/>
  <c r="G46" i="7"/>
  <c r="G47" i="7"/>
  <c r="G48" i="7"/>
  <c r="G49" i="7"/>
  <c r="G50" i="7"/>
  <c r="G51" i="7"/>
  <c r="G52" i="7"/>
  <c r="A14" i="7"/>
  <c r="A15" i="7"/>
  <c r="A16" i="7"/>
  <c r="A17" i="7"/>
  <c r="A18" i="7"/>
  <c r="A19" i="7"/>
  <c r="A20" i="7"/>
  <c r="A21" i="7"/>
  <c r="A22" i="7"/>
  <c r="A23" i="7"/>
  <c r="A24" i="7"/>
  <c r="A25" i="7"/>
  <c r="A26" i="7"/>
  <c r="A27" i="7"/>
  <c r="A28" i="7"/>
  <c r="A29" i="7"/>
  <c r="A30" i="7"/>
  <c r="A31" i="7"/>
  <c r="A32" i="7"/>
  <c r="A33" i="7"/>
  <c r="C33" i="7" s="1"/>
  <c r="A34" i="7"/>
  <c r="B34" i="7" s="1"/>
  <c r="A35" i="7"/>
  <c r="C35" i="7" s="1"/>
  <c r="A36" i="7"/>
  <c r="B36" i="7" s="1"/>
  <c r="A37" i="7"/>
  <c r="C37" i="7" s="1"/>
  <c r="A38" i="7"/>
  <c r="B38" i="7" s="1"/>
  <c r="A39" i="7"/>
  <c r="C39" i="7" s="1"/>
  <c r="A40" i="7"/>
  <c r="B40" i="7" s="1"/>
  <c r="A41" i="7"/>
  <c r="C41" i="7" s="1"/>
  <c r="A42" i="7"/>
  <c r="B42" i="7" s="1"/>
  <c r="A43" i="7"/>
  <c r="C43" i="7" s="1"/>
  <c r="A44" i="7"/>
  <c r="B44" i="7" s="1"/>
  <c r="A45" i="7"/>
  <c r="C45" i="7" s="1"/>
  <c r="A46" i="7"/>
  <c r="B46" i="7" s="1"/>
  <c r="A47" i="7"/>
  <c r="C47" i="7" s="1"/>
  <c r="B47" i="7"/>
  <c r="A48" i="7"/>
  <c r="B48" i="7" s="1"/>
  <c r="A49" i="7"/>
  <c r="C49" i="7" s="1"/>
  <c r="A50" i="7"/>
  <c r="B50" i="7" s="1"/>
  <c r="A51" i="7"/>
  <c r="C51" i="7" s="1"/>
  <c r="A52" i="7"/>
  <c r="B52" i="7" s="1"/>
  <c r="A13" i="7"/>
  <c r="A19" i="4"/>
  <c r="A20" i="4"/>
  <c r="A21" i="4"/>
  <c r="A22" i="4"/>
  <c r="A23" i="4"/>
  <c r="A24" i="4"/>
  <c r="A25" i="4"/>
  <c r="A26" i="4"/>
  <c r="A27" i="4"/>
  <c r="A28" i="4"/>
  <c r="A29" i="4"/>
  <c r="A30" i="4"/>
  <c r="A31" i="4"/>
  <c r="A32" i="4"/>
  <c r="A33" i="4"/>
  <c r="A34" i="4"/>
  <c r="A35" i="4"/>
  <c r="A36" i="4"/>
  <c r="A37" i="4"/>
  <c r="A38" i="4"/>
  <c r="B38" i="4" s="1"/>
  <c r="A39" i="4"/>
  <c r="B39" i="4" s="1"/>
  <c r="A40" i="4"/>
  <c r="B40" i="4" s="1"/>
  <c r="A41" i="4"/>
  <c r="B41" i="4" s="1"/>
  <c r="A42" i="4"/>
  <c r="B42" i="4" s="1"/>
  <c r="A43" i="4"/>
  <c r="B43" i="4" s="1"/>
  <c r="A44" i="4"/>
  <c r="B44" i="4" s="1"/>
  <c r="A45" i="4"/>
  <c r="B45" i="4" s="1"/>
  <c r="A46" i="4"/>
  <c r="B46" i="4" s="1"/>
  <c r="A47" i="4"/>
  <c r="B47" i="4" s="1"/>
  <c r="A48" i="4"/>
  <c r="B48" i="4" s="1"/>
  <c r="A49" i="4"/>
  <c r="B49" i="4" s="1"/>
  <c r="A50" i="4"/>
  <c r="B50" i="4" s="1"/>
  <c r="A51" i="4"/>
  <c r="B51" i="4" s="1"/>
  <c r="A52" i="4"/>
  <c r="B52" i="4" s="1"/>
  <c r="A53" i="4"/>
  <c r="B53" i="4" s="1"/>
  <c r="A54" i="4"/>
  <c r="B54" i="4" s="1"/>
  <c r="A55" i="4"/>
  <c r="B55" i="4" s="1"/>
  <c r="A56" i="4"/>
  <c r="B56" i="4" s="1"/>
  <c r="A57" i="4"/>
  <c r="B57" i="4" s="1"/>
  <c r="A18" i="4"/>
  <c r="B9" i="14"/>
  <c r="A34" i="22"/>
  <c r="D34" i="22"/>
  <c r="D33" i="22"/>
  <c r="A33" i="22"/>
  <c r="D35" i="22"/>
  <c r="A35" i="22"/>
  <c r="D32" i="22"/>
  <c r="A32" i="22"/>
  <c r="F28" i="22"/>
  <c r="C28" i="22"/>
  <c r="A28" i="22"/>
  <c r="F27" i="22"/>
  <c r="C27" i="22"/>
  <c r="A27" i="22"/>
  <c r="F26" i="22"/>
  <c r="C26" i="22"/>
  <c r="C23" i="22"/>
  <c r="C22" i="22"/>
  <c r="D184" i="14"/>
  <c r="D240" i="14"/>
  <c r="C13" i="4"/>
  <c r="C27" i="7" l="1"/>
  <c r="C19" i="7"/>
  <c r="B26" i="7"/>
  <c r="F26" i="7"/>
  <c r="G26" i="7" s="1"/>
  <c r="B18" i="7"/>
  <c r="C17" i="7"/>
  <c r="B24" i="7"/>
  <c r="C31" i="7"/>
  <c r="F31" i="7"/>
  <c r="G31" i="7" s="1"/>
  <c r="B30" i="7"/>
  <c r="B22" i="7"/>
  <c r="B14" i="7"/>
  <c r="F14" i="7"/>
  <c r="G14" i="7" s="1"/>
  <c r="C25" i="7"/>
  <c r="B32" i="7"/>
  <c r="C23" i="7"/>
  <c r="C29" i="7"/>
  <c r="F29" i="7"/>
  <c r="G29" i="7" s="1"/>
  <c r="C21" i="7"/>
  <c r="B16" i="7"/>
  <c r="C15" i="7"/>
  <c r="B28" i="7"/>
  <c r="F28" i="7"/>
  <c r="G28" i="7" s="1"/>
  <c r="B20" i="7"/>
  <c r="C13" i="7"/>
  <c r="B37" i="4"/>
  <c r="DO13" i="24"/>
  <c r="B36" i="4"/>
  <c r="DI13" i="24"/>
  <c r="B35" i="4"/>
  <c r="DC13" i="24"/>
  <c r="B34" i="4"/>
  <c r="CW13" i="24"/>
  <c r="B33" i="4"/>
  <c r="CQ13" i="24"/>
  <c r="B32" i="4"/>
  <c r="CK13" i="24"/>
  <c r="B31" i="4"/>
  <c r="CE13" i="24"/>
  <c r="B30" i="4"/>
  <c r="BY13" i="24"/>
  <c r="B29" i="4"/>
  <c r="BS13" i="24"/>
  <c r="B28" i="4"/>
  <c r="BM13" i="24"/>
  <c r="B27" i="4"/>
  <c r="BG13" i="24"/>
  <c r="B26" i="4"/>
  <c r="BA13" i="24"/>
  <c r="B25" i="4"/>
  <c r="AU13" i="24"/>
  <c r="B24" i="4"/>
  <c r="AO13" i="24"/>
  <c r="B23" i="4"/>
  <c r="AI13" i="24"/>
  <c r="B22" i="4"/>
  <c r="AC13" i="24"/>
  <c r="B21" i="4"/>
  <c r="W13" i="24"/>
  <c r="B20" i="4"/>
  <c r="Q13" i="24"/>
  <c r="B19" i="4"/>
  <c r="K13" i="24"/>
  <c r="F18" i="4"/>
  <c r="E13" i="24"/>
  <c r="D10" i="14"/>
  <c r="B41" i="7"/>
  <c r="B33" i="7"/>
  <c r="D148" i="14"/>
  <c r="D155" i="14"/>
  <c r="B29" i="14"/>
  <c r="B85" i="14"/>
  <c r="D99" i="14"/>
  <c r="D135" i="14"/>
  <c r="B190" i="14"/>
  <c r="B246" i="14"/>
  <c r="D46" i="4"/>
  <c r="D106" i="14"/>
  <c r="D141" i="14"/>
  <c r="D197" i="14"/>
  <c r="B253" i="14"/>
  <c r="B260" i="14"/>
  <c r="B211" i="14"/>
  <c r="B64" i="14"/>
  <c r="D114" i="14"/>
  <c r="D170" i="14"/>
  <c r="D225" i="14"/>
  <c r="B281" i="14"/>
  <c r="D50" i="14"/>
  <c r="D8" i="14"/>
  <c r="B15" i="14"/>
  <c r="B43" i="14"/>
  <c r="D57" i="14"/>
  <c r="D162" i="14"/>
  <c r="D274" i="14"/>
  <c r="B22" i="14"/>
  <c r="B71" i="14"/>
  <c r="D204" i="14"/>
  <c r="B78" i="14"/>
  <c r="D92" i="14"/>
  <c r="E50" i="4"/>
  <c r="D246" i="14"/>
  <c r="D38" i="4"/>
  <c r="D23" i="4"/>
  <c r="D50" i="4"/>
  <c r="D149" i="14"/>
  <c r="B148" i="14"/>
  <c r="D260" i="14"/>
  <c r="B29" i="7"/>
  <c r="D13" i="7"/>
  <c r="B21" i="7"/>
  <c r="B50" i="14"/>
  <c r="D22" i="4"/>
  <c r="D22" i="14"/>
  <c r="E32" i="4"/>
  <c r="E22" i="4"/>
  <c r="D23" i="14"/>
  <c r="E19" i="4"/>
  <c r="E27" i="4"/>
  <c r="D32" i="4"/>
  <c r="F19" i="4"/>
  <c r="A26" i="8"/>
  <c r="B26" i="8" s="1"/>
  <c r="A27" i="8"/>
  <c r="B27" i="8" s="1"/>
  <c r="F27" i="4"/>
  <c r="D27" i="4"/>
  <c r="B17" i="7"/>
  <c r="E24" i="4"/>
  <c r="E52" i="4"/>
  <c r="E40" i="4"/>
  <c r="F21" i="4"/>
  <c r="A48" i="8"/>
  <c r="C48" i="8" s="1"/>
  <c r="E23" i="4"/>
  <c r="D34" i="4"/>
  <c r="F24" i="4"/>
  <c r="D21" i="4"/>
  <c r="A47" i="8"/>
  <c r="C47" i="8" s="1"/>
  <c r="D85" i="14"/>
  <c r="A23" i="8"/>
  <c r="C23" i="8" s="1"/>
  <c r="F22" i="4"/>
  <c r="D19" i="4"/>
  <c r="A22" i="8"/>
  <c r="B22" i="8" s="1"/>
  <c r="B141" i="14"/>
  <c r="D169" i="14"/>
  <c r="B197" i="14"/>
  <c r="E21" i="4"/>
  <c r="E34" i="4"/>
  <c r="A19" i="8"/>
  <c r="B19" i="8" s="1"/>
  <c r="E48" i="4"/>
  <c r="E46" i="4"/>
  <c r="E42" i="4"/>
  <c r="E30" i="4"/>
  <c r="D275" i="14"/>
  <c r="D86" i="14"/>
  <c r="D54" i="4"/>
  <c r="D48" i="4"/>
  <c r="D42" i="4"/>
  <c r="D30" i="4"/>
  <c r="D25" i="4"/>
  <c r="A51" i="8"/>
  <c r="B51" i="8" s="1"/>
  <c r="F20" i="4"/>
  <c r="A33" i="8"/>
  <c r="B33" i="8" s="1"/>
  <c r="A20" i="8"/>
  <c r="E25" i="4"/>
  <c r="D65" i="14"/>
  <c r="D44" i="4"/>
  <c r="D28" i="4"/>
  <c r="F25" i="4"/>
  <c r="D20" i="4"/>
  <c r="A50" i="8"/>
  <c r="B50" i="8" s="1"/>
  <c r="B13" i="7"/>
  <c r="D212" i="14"/>
  <c r="E54" i="4"/>
  <c r="H18" i="4"/>
  <c r="D52" i="4"/>
  <c r="D36" i="4"/>
  <c r="D24" i="4"/>
  <c r="A44" i="8"/>
  <c r="A25" i="8"/>
  <c r="A21" i="8"/>
  <c r="B45" i="7"/>
  <c r="B15" i="7"/>
  <c r="D268" i="14"/>
  <c r="D198" i="14"/>
  <c r="D142" i="14"/>
  <c r="F26" i="4"/>
  <c r="A40" i="8"/>
  <c r="C40" i="8" s="1"/>
  <c r="A24" i="8"/>
  <c r="B24" i="8" s="1"/>
  <c r="E44" i="4"/>
  <c r="E28" i="4"/>
  <c r="D56" i="4"/>
  <c r="D40" i="4"/>
  <c r="D26" i="4"/>
  <c r="F23" i="4"/>
  <c r="A54" i="8"/>
  <c r="A37" i="8"/>
  <c r="B37" i="8" s="1"/>
  <c r="B49" i="7"/>
  <c r="B37" i="7"/>
  <c r="B31" i="7"/>
  <c r="B25" i="7"/>
  <c r="B19" i="7"/>
  <c r="B92" i="14"/>
  <c r="D254" i="14"/>
  <c r="D93" i="14"/>
  <c r="D121" i="14"/>
  <c r="D16" i="14"/>
  <c r="D233" i="14"/>
  <c r="D37" i="14"/>
  <c r="D14" i="7"/>
  <c r="D219" i="14"/>
  <c r="D51" i="14"/>
  <c r="D177" i="14"/>
  <c r="E56" i="4"/>
  <c r="E36" i="4"/>
  <c r="E26" i="4"/>
  <c r="E20" i="4"/>
  <c r="E18" i="4"/>
  <c r="E38" i="4"/>
  <c r="D253" i="14"/>
  <c r="D205" i="14"/>
  <c r="B204" i="14"/>
  <c r="D156" i="14"/>
  <c r="D29" i="14"/>
  <c r="D44" i="14"/>
  <c r="D78" i="14"/>
  <c r="B176" i="14"/>
  <c r="D30" i="14"/>
  <c r="D79" i="14"/>
  <c r="D100" i="14"/>
  <c r="B169" i="14"/>
  <c r="D176" i="14"/>
  <c r="D191" i="14"/>
  <c r="D247" i="14"/>
  <c r="D261" i="14"/>
  <c r="D71" i="14"/>
  <c r="B57" i="14"/>
  <c r="B113" i="14"/>
  <c r="B134" i="14"/>
  <c r="D58" i="14"/>
  <c r="D113" i="14"/>
  <c r="D134" i="14"/>
  <c r="D190" i="14"/>
  <c r="D218" i="14"/>
  <c r="B267" i="14"/>
  <c r="B183" i="14"/>
  <c r="B239" i="14"/>
  <c r="D183" i="14"/>
  <c r="B218" i="14"/>
  <c r="D226" i="14"/>
  <c r="D239" i="14"/>
  <c r="B274" i="14"/>
  <c r="D282" i="14"/>
  <c r="D211" i="14"/>
  <c r="D267" i="14"/>
  <c r="B225" i="14"/>
  <c r="B120" i="14"/>
  <c r="D128" i="14"/>
  <c r="B99" i="14"/>
  <c r="D107" i="14"/>
  <c r="D120" i="14"/>
  <c r="B155" i="14"/>
  <c r="D163" i="14"/>
  <c r="B127" i="14"/>
  <c r="B162" i="14"/>
  <c r="A55" i="8"/>
  <c r="A45" i="8"/>
  <c r="A41" i="8"/>
  <c r="F56" i="4"/>
  <c r="F54" i="4"/>
  <c r="F52" i="4"/>
  <c r="F50" i="4"/>
  <c r="F48" i="4"/>
  <c r="F46" i="4"/>
  <c r="F44" i="4"/>
  <c r="F42" i="4"/>
  <c r="F40" i="4"/>
  <c r="F38" i="4"/>
  <c r="F36" i="4"/>
  <c r="F34" i="4"/>
  <c r="F32" i="4"/>
  <c r="F30" i="4"/>
  <c r="F28" i="4"/>
  <c r="A52" i="8"/>
  <c r="A30" i="8"/>
  <c r="B43" i="7"/>
  <c r="B27" i="7"/>
  <c r="F57" i="4"/>
  <c r="F55" i="4"/>
  <c r="F53" i="4"/>
  <c r="F51" i="4"/>
  <c r="F49" i="4"/>
  <c r="F47" i="4"/>
  <c r="F45" i="4"/>
  <c r="F43" i="4"/>
  <c r="F41" i="4"/>
  <c r="F39" i="4"/>
  <c r="F37" i="4"/>
  <c r="F35" i="4"/>
  <c r="F33" i="4"/>
  <c r="F31" i="4"/>
  <c r="F29" i="4"/>
  <c r="A46" i="8"/>
  <c r="A42" i="8"/>
  <c r="B42" i="8" s="1"/>
  <c r="A36" i="8"/>
  <c r="B51" i="7"/>
  <c r="B35" i="7"/>
  <c r="A57" i="8"/>
  <c r="A43" i="8"/>
  <c r="B43" i="8" s="1"/>
  <c r="A39" i="8"/>
  <c r="A32" i="8"/>
  <c r="A29" i="8"/>
  <c r="A56" i="8"/>
  <c r="A53" i="8"/>
  <c r="A49" i="8"/>
  <c r="A35" i="8"/>
  <c r="B35" i="8" s="1"/>
  <c r="A31" i="8"/>
  <c r="E57" i="4"/>
  <c r="E55" i="4"/>
  <c r="E53" i="4"/>
  <c r="E51" i="4"/>
  <c r="E49" i="4"/>
  <c r="E47" i="4"/>
  <c r="E45" i="4"/>
  <c r="E43" i="4"/>
  <c r="E41" i="4"/>
  <c r="E39" i="4"/>
  <c r="E37" i="4"/>
  <c r="E35" i="4"/>
  <c r="E33" i="4"/>
  <c r="E31" i="4"/>
  <c r="E29" i="4"/>
  <c r="D57" i="4"/>
  <c r="D55" i="4"/>
  <c r="D53" i="4"/>
  <c r="D51" i="4"/>
  <c r="D49" i="4"/>
  <c r="D47" i="4"/>
  <c r="D45" i="4"/>
  <c r="D43" i="4"/>
  <c r="D41" i="4"/>
  <c r="D39" i="4"/>
  <c r="D37" i="4"/>
  <c r="D35" i="4"/>
  <c r="D33" i="4"/>
  <c r="D31" i="4"/>
  <c r="D29" i="4"/>
  <c r="A38" i="8"/>
  <c r="A34" i="8"/>
  <c r="B34" i="8" s="1"/>
  <c r="A28" i="8"/>
  <c r="B39" i="7"/>
  <c r="B23" i="7"/>
  <c r="D72" i="14"/>
  <c r="D64" i="14"/>
  <c r="D43" i="14"/>
  <c r="B36" i="14"/>
  <c r="D36" i="14"/>
  <c r="D15" i="14"/>
  <c r="D9" i="14"/>
  <c r="G18" i="4"/>
  <c r="C18" i="4"/>
  <c r="D18" i="4"/>
  <c r="B8" i="14"/>
  <c r="B18" i="4"/>
  <c r="D51" i="7"/>
  <c r="D49" i="7"/>
  <c r="D47" i="7"/>
  <c r="D45" i="7"/>
  <c r="D43" i="7"/>
  <c r="D41" i="7"/>
  <c r="D39" i="7"/>
  <c r="D37" i="7"/>
  <c r="D35" i="7"/>
  <c r="D33" i="7"/>
  <c r="D31" i="7"/>
  <c r="D29" i="7"/>
  <c r="D27" i="7"/>
  <c r="D25" i="7"/>
  <c r="D23" i="7"/>
  <c r="D21" i="7"/>
  <c r="D19" i="7"/>
  <c r="D17" i="7"/>
  <c r="D15" i="7"/>
  <c r="C52" i="7"/>
  <c r="C50" i="7"/>
  <c r="C48" i="7"/>
  <c r="C46" i="7"/>
  <c r="C44" i="7"/>
  <c r="C42" i="7"/>
  <c r="C40" i="7"/>
  <c r="C38" i="7"/>
  <c r="C36" i="7"/>
  <c r="C34" i="7"/>
  <c r="C32" i="7"/>
  <c r="C30" i="7"/>
  <c r="C28" i="7"/>
  <c r="C26" i="7"/>
  <c r="C24" i="7"/>
  <c r="C22" i="7"/>
  <c r="C20" i="7"/>
  <c r="C18" i="7"/>
  <c r="C16" i="7"/>
  <c r="C14" i="7"/>
  <c r="D52" i="7"/>
  <c r="D50" i="7"/>
  <c r="D48" i="7"/>
  <c r="D46" i="7"/>
  <c r="D44" i="7"/>
  <c r="D42" i="7"/>
  <c r="D40" i="7"/>
  <c r="D38" i="7"/>
  <c r="D36" i="7"/>
  <c r="D34" i="7"/>
  <c r="D32" i="7"/>
  <c r="D30" i="7"/>
  <c r="D28" i="7"/>
  <c r="D26" i="7"/>
  <c r="D24" i="7"/>
  <c r="D22" i="7"/>
  <c r="D20" i="7"/>
  <c r="D18" i="7"/>
  <c r="D16" i="7"/>
  <c r="H57" i="4"/>
  <c r="H56" i="4"/>
  <c r="H55" i="4"/>
  <c r="H54" i="4"/>
  <c r="H53" i="4"/>
  <c r="H52" i="4"/>
  <c r="H51" i="4"/>
  <c r="H50" i="4"/>
  <c r="H49" i="4"/>
  <c r="H48" i="4"/>
  <c r="H47" i="4"/>
  <c r="H46" i="4"/>
  <c r="H45" i="4"/>
  <c r="H44" i="4"/>
  <c r="H43" i="4"/>
  <c r="H42" i="4"/>
  <c r="H41" i="4"/>
  <c r="H40" i="4"/>
  <c r="H39" i="4"/>
  <c r="H38" i="4"/>
  <c r="H37" i="4"/>
  <c r="H36" i="4"/>
  <c r="H35" i="4"/>
  <c r="H34" i="4"/>
  <c r="H33" i="4"/>
  <c r="H32" i="4"/>
  <c r="H31" i="4"/>
  <c r="H30" i="4"/>
  <c r="H29" i="4"/>
  <c r="H28" i="4"/>
  <c r="H27" i="4"/>
  <c r="H26" i="4"/>
  <c r="H25" i="4"/>
  <c r="H24" i="4"/>
  <c r="H23" i="4"/>
  <c r="H22" i="4"/>
  <c r="H21" i="4"/>
  <c r="H20" i="4"/>
  <c r="H19" i="4"/>
  <c r="G57" i="4"/>
  <c r="G56" i="4"/>
  <c r="G55" i="4"/>
  <c r="G54" i="4"/>
  <c r="G53" i="4"/>
  <c r="G52" i="4"/>
  <c r="G51" i="4"/>
  <c r="G50" i="4"/>
  <c r="G49" i="4"/>
  <c r="G48" i="4"/>
  <c r="G47" i="4"/>
  <c r="G46" i="4"/>
  <c r="G45" i="4"/>
  <c r="G44" i="4"/>
  <c r="G43" i="4"/>
  <c r="G42" i="4"/>
  <c r="G41" i="4"/>
  <c r="G40" i="4"/>
  <c r="G39" i="4"/>
  <c r="G38" i="4"/>
  <c r="G37" i="4"/>
  <c r="G36" i="4"/>
  <c r="G35" i="4"/>
  <c r="G34" i="4"/>
  <c r="G33" i="4"/>
  <c r="G32" i="4"/>
  <c r="G31" i="4"/>
  <c r="G30" i="4"/>
  <c r="G29" i="4"/>
  <c r="G28" i="4"/>
  <c r="G27" i="4"/>
  <c r="G26" i="4"/>
  <c r="G25" i="4"/>
  <c r="G24" i="4"/>
  <c r="G23" i="4"/>
  <c r="G22" i="4"/>
  <c r="G21" i="4"/>
  <c r="G20" i="4"/>
  <c r="G19" i="4"/>
  <c r="C57" i="4"/>
  <c r="C56" i="4"/>
  <c r="C55" i="4"/>
  <c r="C54" i="4"/>
  <c r="C53" i="4"/>
  <c r="C52" i="4"/>
  <c r="C51" i="4"/>
  <c r="C50" i="4"/>
  <c r="C49" i="4"/>
  <c r="C48" i="4"/>
  <c r="C47" i="4"/>
  <c r="C46" i="4"/>
  <c r="C45" i="4"/>
  <c r="C44" i="4"/>
  <c r="C43" i="4"/>
  <c r="C42" i="4"/>
  <c r="C41" i="4"/>
  <c r="C40" i="4"/>
  <c r="C39" i="4"/>
  <c r="C38" i="4"/>
  <c r="C37" i="4"/>
  <c r="C36" i="4"/>
  <c r="C35" i="4"/>
  <c r="C34" i="4"/>
  <c r="C33" i="4"/>
  <c r="C32" i="4"/>
  <c r="C31" i="4"/>
  <c r="C30" i="4"/>
  <c r="C29" i="4"/>
  <c r="C28" i="4"/>
  <c r="C27" i="4"/>
  <c r="C26" i="4"/>
  <c r="C25" i="4"/>
  <c r="C24" i="4"/>
  <c r="C23" i="4"/>
  <c r="C22" i="4"/>
  <c r="C21" i="4"/>
  <c r="C20" i="4"/>
  <c r="C19" i="4"/>
  <c r="F18" i="7" l="1"/>
  <c r="G18" i="7" s="1"/>
  <c r="F20" i="7"/>
  <c r="G20" i="7" s="1"/>
  <c r="F21" i="7"/>
  <c r="G21" i="7" s="1"/>
  <c r="F25" i="7"/>
  <c r="G25" i="7" s="1"/>
  <c r="F13" i="7"/>
  <c r="G13" i="7" s="1"/>
  <c r="F19" i="7"/>
  <c r="G19" i="7" s="1"/>
  <c r="F15" i="7"/>
  <c r="G15" i="7" s="1"/>
  <c r="F23" i="7"/>
  <c r="G23" i="7" s="1"/>
  <c r="F22" i="7"/>
  <c r="G22" i="7" s="1"/>
  <c r="F17" i="7"/>
  <c r="G17" i="7" s="1"/>
  <c r="F27" i="7"/>
  <c r="G27" i="7" s="1"/>
  <c r="F24" i="7"/>
  <c r="G24" i="7" s="1"/>
  <c r="F16" i="7"/>
  <c r="G16" i="7" s="1"/>
  <c r="F32" i="7"/>
  <c r="G32" i="7" s="1"/>
  <c r="F30" i="7"/>
  <c r="G30" i="7" s="1"/>
  <c r="E15" i="24"/>
  <c r="E14" i="24"/>
  <c r="AC15" i="24"/>
  <c r="AC14" i="24"/>
  <c r="BA15" i="24"/>
  <c r="BA14" i="24"/>
  <c r="BY15" i="24"/>
  <c r="BY14" i="24"/>
  <c r="CW15" i="24"/>
  <c r="CW14" i="24"/>
  <c r="K15" i="24"/>
  <c r="K14" i="24"/>
  <c r="DC15" i="24"/>
  <c r="DC14" i="24"/>
  <c r="AO15" i="24"/>
  <c r="AO14" i="24"/>
  <c r="DI15" i="24"/>
  <c r="DI14" i="24"/>
  <c r="AI15" i="24"/>
  <c r="AI14" i="24"/>
  <c r="CE15" i="24"/>
  <c r="CE14" i="24"/>
  <c r="Q15" i="24"/>
  <c r="Q14" i="24"/>
  <c r="BM15" i="24"/>
  <c r="BM14" i="24"/>
  <c r="W15" i="24"/>
  <c r="W14" i="24"/>
  <c r="AU15" i="24"/>
  <c r="AU14" i="24"/>
  <c r="BS15" i="24"/>
  <c r="BS14" i="24"/>
  <c r="CQ15" i="24"/>
  <c r="CQ14" i="24"/>
  <c r="DO15" i="24"/>
  <c r="DO14" i="24"/>
  <c r="BG15" i="24"/>
  <c r="BG14" i="24"/>
  <c r="CK15" i="24"/>
  <c r="CK14" i="24"/>
  <c r="C27" i="8"/>
  <c r="C34" i="8"/>
  <c r="C51" i="8"/>
  <c r="C50" i="8"/>
  <c r="B47" i="8"/>
  <c r="C33" i="8"/>
  <c r="C43" i="8"/>
  <c r="C26" i="8"/>
  <c r="C22" i="8"/>
  <c r="C37" i="8"/>
  <c r="B23" i="8"/>
  <c r="C19" i="8"/>
  <c r="C24" i="8"/>
  <c r="B48" i="8"/>
  <c r="B21" i="8"/>
  <c r="C21" i="8"/>
  <c r="C44" i="8"/>
  <c r="B44" i="8"/>
  <c r="B20" i="8"/>
  <c r="C20" i="8"/>
  <c r="C54" i="8"/>
  <c r="B54" i="8"/>
  <c r="B25" i="8"/>
  <c r="C25" i="8"/>
  <c r="B40" i="8"/>
  <c r="B38" i="8"/>
  <c r="C38" i="8"/>
  <c r="C53" i="8"/>
  <c r="B53" i="8"/>
  <c r="C52" i="8"/>
  <c r="B52" i="8"/>
  <c r="C31" i="8"/>
  <c r="B31" i="8"/>
  <c r="C30" i="8"/>
  <c r="B30" i="8"/>
  <c r="C57" i="8"/>
  <c r="B57" i="8"/>
  <c r="C49" i="8"/>
  <c r="B49" i="8"/>
  <c r="C42" i="8"/>
  <c r="C56" i="8"/>
  <c r="B56" i="8"/>
  <c r="B36" i="8"/>
  <c r="C36" i="8"/>
  <c r="B41" i="8"/>
  <c r="C41" i="8"/>
  <c r="B28" i="8"/>
  <c r="C28" i="8"/>
  <c r="C32" i="8"/>
  <c r="B32" i="8"/>
  <c r="B46" i="8"/>
  <c r="C46" i="8"/>
  <c r="B45" i="8"/>
  <c r="C45" i="8"/>
  <c r="C35" i="8"/>
  <c r="B29" i="8"/>
  <c r="C29" i="8"/>
  <c r="C39" i="8"/>
  <c r="B39" i="8"/>
  <c r="C55" i="8"/>
  <c r="B55" i="8"/>
  <c r="N10" i="21" l="1"/>
  <c r="N8" i="21"/>
  <c r="I11" i="21"/>
  <c r="I10" i="21"/>
  <c r="I9" i="21"/>
  <c r="E17" i="8"/>
  <c r="D17" i="8"/>
  <c r="A18" i="8"/>
  <c r="B12" i="18"/>
  <c r="D10" i="18"/>
  <c r="B10" i="18"/>
  <c r="D9" i="18"/>
  <c r="D7" i="18"/>
  <c r="B7" i="18"/>
  <c r="B6" i="18"/>
  <c r="C16" i="1"/>
  <c r="F12" i="1"/>
  <c r="F13" i="1"/>
  <c r="A3" i="8" l="1"/>
  <c r="C1" i="6"/>
  <c r="C18" i="8"/>
  <c r="B18" i="8"/>
  <c r="A5" i="22"/>
  <c r="A3" i="21"/>
  <c r="B15" i="10"/>
  <c r="B14" i="8" l="1"/>
  <c r="F23" i="22"/>
  <c r="N11" i="21"/>
  <c r="D12" i="18"/>
  <c r="B12" i="5"/>
  <c r="D10" i="5"/>
  <c r="D9" i="5"/>
  <c r="D8" i="5"/>
  <c r="D6" i="5"/>
  <c r="D12" i="10"/>
  <c r="D11" i="10"/>
  <c r="D9" i="10"/>
  <c r="B12" i="10"/>
  <c r="B11" i="10"/>
  <c r="B9" i="10"/>
  <c r="K7" i="7"/>
  <c r="K5" i="7"/>
  <c r="E9" i="7"/>
  <c r="E8" i="7"/>
  <c r="E7" i="7"/>
  <c r="A12" i="7"/>
  <c r="B12" i="7"/>
  <c r="C12" i="7"/>
  <c r="D12" i="7"/>
  <c r="B255" i="14" l="1"/>
  <c r="B38" i="14"/>
  <c r="B45" i="14"/>
  <c r="B24" i="14"/>
  <c r="B269" i="14"/>
  <c r="B150" i="14"/>
  <c r="B115" i="14"/>
  <c r="B143" i="14"/>
  <c r="B178" i="14"/>
  <c r="B108" i="14"/>
  <c r="B262" i="14"/>
  <c r="B52" i="14"/>
  <c r="B59" i="14"/>
  <c r="B73" i="14"/>
  <c r="B80" i="14"/>
  <c r="B157" i="14"/>
  <c r="B171" i="14"/>
  <c r="B213" i="14"/>
  <c r="B164" i="14"/>
  <c r="B94" i="14"/>
  <c r="B31" i="14"/>
  <c r="B192" i="14"/>
  <c r="B220" i="14"/>
  <c r="B227" i="14"/>
  <c r="B234" i="14"/>
  <c r="B129" i="14"/>
  <c r="B199" i="14"/>
  <c r="B17" i="14"/>
  <c r="B276" i="14"/>
  <c r="B185" i="14"/>
  <c r="B87" i="14"/>
  <c r="B248" i="14"/>
  <c r="B66" i="14"/>
  <c r="B283" i="14"/>
  <c r="B206" i="14"/>
  <c r="B241" i="14"/>
  <c r="B101" i="14"/>
  <c r="B136" i="14"/>
  <c r="B122" i="14"/>
  <c r="B10" i="14"/>
  <c r="I8" i="21"/>
  <c r="D6" i="18"/>
  <c r="E6" i="7"/>
  <c r="D8" i="10"/>
  <c r="D7" i="5"/>
  <c r="C21" i="1"/>
  <c r="K8" i="7" l="1"/>
  <c r="D7" i="8"/>
  <c r="F13" i="4"/>
  <c r="D26" i="1" l="1"/>
  <c r="D27" i="1"/>
  <c r="D28" i="1"/>
  <c r="D29" i="1"/>
  <c r="A26" i="1"/>
  <c r="A27" i="1"/>
  <c r="A28" i="1"/>
  <c r="A29" i="1"/>
  <c r="A25" i="1"/>
  <c r="F21" i="1"/>
  <c r="F22" i="1"/>
  <c r="A21" i="1"/>
  <c r="A22" i="1"/>
  <c r="C22" i="1"/>
  <c r="F16" i="1"/>
  <c r="B34" i="1"/>
  <c r="F22" i="22"/>
  <c r="B33" i="1" l="1"/>
  <c r="B13" i="22"/>
  <c r="B13" i="8"/>
  <c r="N9" i="21"/>
  <c r="A4" i="18"/>
  <c r="D12" i="5"/>
  <c r="K6" i="7"/>
  <c r="A4" i="14"/>
  <c r="F12" i="4"/>
  <c r="C12" i="4"/>
  <c r="D15" i="10" l="1"/>
  <c r="D14" i="10"/>
  <c r="B14" i="10"/>
  <c r="B8" i="10"/>
  <c r="D10" i="8"/>
  <c r="D8" i="8"/>
  <c r="D9" i="8"/>
  <c r="F20" i="1" l="1"/>
  <c r="C20" i="1"/>
  <c r="F15" i="1"/>
  <c r="C13" i="1"/>
  <c r="C15" i="1"/>
  <c r="C12" i="1"/>
  <c r="A5" i="1" l="1"/>
  <c r="A4" i="5"/>
  <c r="A4" i="10"/>
  <c r="A3" i="7"/>
  <c r="A4" i="4"/>
</calcChain>
</file>

<file path=xl/sharedStrings.xml><?xml version="1.0" encoding="utf-8"?>
<sst xmlns="http://schemas.openxmlformats.org/spreadsheetml/2006/main" count="9230" uniqueCount="1621">
  <si>
    <t>Ecole Fédérale de Ball-Trap</t>
  </si>
  <si>
    <t>Club</t>
  </si>
  <si>
    <t>Type de formation</t>
  </si>
  <si>
    <t>Formateur</t>
  </si>
  <si>
    <t>Initiateur</t>
  </si>
  <si>
    <t>Entraîneur</t>
  </si>
  <si>
    <t>Session 1</t>
  </si>
  <si>
    <t>Dates</t>
  </si>
  <si>
    <t>Type de formateur</t>
  </si>
  <si>
    <t>Séance 1</t>
  </si>
  <si>
    <t>Nom du Club *</t>
  </si>
  <si>
    <t>N° Licence</t>
  </si>
  <si>
    <t>Nom</t>
  </si>
  <si>
    <t>Prénom</t>
  </si>
  <si>
    <t>Référent</t>
  </si>
  <si>
    <t>N° Club FFBT*</t>
  </si>
  <si>
    <t>Ville *</t>
  </si>
  <si>
    <t>Code Postal *</t>
  </si>
  <si>
    <t>Formation</t>
  </si>
  <si>
    <t>Très bien</t>
  </si>
  <si>
    <t>Bien</t>
  </si>
  <si>
    <t>Moyen</t>
  </si>
  <si>
    <t>Insuffisant</t>
  </si>
  <si>
    <t>Attention - Ecoute</t>
  </si>
  <si>
    <t>Participation active</t>
  </si>
  <si>
    <t>Réceptivité</t>
  </si>
  <si>
    <t>Implication dans le projet</t>
  </si>
  <si>
    <t>Esprit d'équipe</t>
  </si>
  <si>
    <t>Climat général</t>
  </si>
  <si>
    <t>L'environnement</t>
  </si>
  <si>
    <t>Salle : Espace, confort, équipement</t>
  </si>
  <si>
    <t>Matériel audio-visuel, Internet…</t>
  </si>
  <si>
    <t>Installations pour la pratique</t>
  </si>
  <si>
    <t>Horaires, Durée, Rythme</t>
  </si>
  <si>
    <t>Disponibilité Outils</t>
  </si>
  <si>
    <t>Outils adaptés</t>
  </si>
  <si>
    <t>Disponibilité, Sérieux, Ponctualité</t>
  </si>
  <si>
    <t>Maîtrise du sujet</t>
  </si>
  <si>
    <t>Qualités pédagogiques, Animation</t>
  </si>
  <si>
    <t>Compréhension et Réponses aux questions</t>
  </si>
  <si>
    <t xml:space="preserve">Atteinte des objectifs </t>
  </si>
  <si>
    <t>Commentaires sur ma prestation</t>
  </si>
  <si>
    <t>Points forts du stage à garder</t>
  </si>
  <si>
    <t>Points faibles du stage à améliorer</t>
  </si>
  <si>
    <t>Commentaires sur les moyens pédagogiques</t>
  </si>
  <si>
    <t xml:space="preserve">Ressentez-vous le besoin d'une formation complémentaire ? </t>
  </si>
  <si>
    <t>Si oui, laquelle ?</t>
  </si>
  <si>
    <t xml:space="preserve">Quels autres thèmes techniques aimeriez-vous voir traiter </t>
  </si>
  <si>
    <t>lors d'un prochain stage ?</t>
  </si>
  <si>
    <t>Quels sont les points d'amélioration à apporter aux outils ?</t>
  </si>
  <si>
    <t>Remarques complémentaires</t>
  </si>
  <si>
    <t>Bilan global de ma prestation</t>
  </si>
  <si>
    <t>Stagiaire 1</t>
  </si>
  <si>
    <t>Commentaires (Comportement, Adaptation, Problèmes rencontrés, Actions positives, Points à surveiller…)</t>
  </si>
  <si>
    <t>Stagiaire 2</t>
  </si>
  <si>
    <t>Stagiaire 3</t>
  </si>
  <si>
    <t>Stagiaire 4</t>
  </si>
  <si>
    <t>Stagiaire 5</t>
  </si>
  <si>
    <t>Stagiaire 6</t>
  </si>
  <si>
    <t>Quels autres thèmes techniques aimeriez-vous voir traiter lors d'un prochain stage ?</t>
  </si>
  <si>
    <r>
      <t xml:space="preserve">o </t>
    </r>
    <r>
      <rPr>
        <b/>
        <sz val="16"/>
        <color indexed="23"/>
        <rFont val="Calibri"/>
        <family val="2"/>
        <scheme val="minor"/>
      </rPr>
      <t xml:space="preserve">               </t>
    </r>
    <r>
      <rPr>
        <b/>
        <sz val="16"/>
        <color indexed="23"/>
        <rFont val="Wingdings"/>
        <charset val="2"/>
      </rPr>
      <t/>
    </r>
  </si>
  <si>
    <t xml:space="preserve">Oui </t>
  </si>
  <si>
    <r>
      <t xml:space="preserve">o </t>
    </r>
    <r>
      <rPr>
        <b/>
        <sz val="16"/>
        <color indexed="23"/>
        <rFont val="Calibri"/>
        <family val="2"/>
        <scheme val="minor"/>
      </rPr>
      <t xml:space="preserve">              </t>
    </r>
    <r>
      <rPr>
        <b/>
        <sz val="16"/>
        <color indexed="23"/>
        <rFont val="Wingdings"/>
        <charset val="2"/>
      </rPr>
      <t/>
    </r>
  </si>
  <si>
    <t xml:space="preserve">Non </t>
  </si>
  <si>
    <t>Validation Parcours</t>
  </si>
  <si>
    <t xml:space="preserve">Date </t>
  </si>
  <si>
    <t>Ma pédagogie</t>
  </si>
  <si>
    <t>Le groupe</t>
  </si>
  <si>
    <t xml:space="preserve">Liste des participants </t>
  </si>
  <si>
    <t>e-Mail</t>
  </si>
  <si>
    <t>Compréhension et réponses aux problèmes</t>
  </si>
  <si>
    <t>Qualités pédagogiques, animation</t>
  </si>
  <si>
    <t>Intérêt des outils pédagogiques</t>
  </si>
  <si>
    <t>Sérieux, ponctualité</t>
  </si>
  <si>
    <t>Environnement &amp; Moyens pédagogiques</t>
  </si>
  <si>
    <t>Information préalable</t>
  </si>
  <si>
    <t>Salle de formation</t>
  </si>
  <si>
    <t>Matériel &amp; Installations</t>
  </si>
  <si>
    <t>Support de cours</t>
  </si>
  <si>
    <t>Horaires, durée, rythme</t>
  </si>
  <si>
    <t>Présentation &amp; Contenu</t>
  </si>
  <si>
    <t>Contenu adapté à mon niveau</t>
  </si>
  <si>
    <t>Contenu conforme à ce qui était prévu</t>
  </si>
  <si>
    <t>Prise en compte de mes questions, remarques…</t>
  </si>
  <si>
    <t>Commentaires - Suggestions</t>
  </si>
  <si>
    <t xml:space="preserve">Perspectives </t>
  </si>
  <si>
    <t>Satisfaction globale</t>
  </si>
  <si>
    <t xml:space="preserve">  4  -  Evaluation de la formation</t>
  </si>
  <si>
    <t>N° licence</t>
  </si>
  <si>
    <t xml:space="preserve">Madame, Monsieur,  
Nous espérons que ce stage aura répondu à vos attentes. 
Votre avis est important. Nous vous remercions de consacrer quelques minutes pour nous faire part de votre opinion en remplissant le questionnaire. Nous pourrons ainsi nous améliorer afin de satisfaire vos besoins.            Restant à votre disposition pour tout complément d’information. A très bientôt. </t>
  </si>
  <si>
    <t>Vous allez créer une nouvelle formation</t>
  </si>
  <si>
    <t>Merci de saisir dans la colonne B les informations demandées.</t>
  </si>
  <si>
    <t>15062036</t>
  </si>
  <si>
    <t>Code Postal</t>
  </si>
  <si>
    <t>Ville</t>
  </si>
  <si>
    <t>Informations Formation</t>
  </si>
  <si>
    <t xml:space="preserve">N° Formation </t>
  </si>
  <si>
    <t>001</t>
  </si>
  <si>
    <t>Année</t>
  </si>
  <si>
    <t>Détail des sessions</t>
  </si>
  <si>
    <t>Séance 1 - Date</t>
  </si>
  <si>
    <t>Séance 2 - Date</t>
  </si>
  <si>
    <t>Informations complémentaires :</t>
  </si>
  <si>
    <t>Commission Formation</t>
  </si>
  <si>
    <t>Informations complémentaires</t>
  </si>
  <si>
    <t>Nom du Formateur 1</t>
  </si>
  <si>
    <t>Nom du Formateur 2</t>
  </si>
  <si>
    <t>N° formation</t>
  </si>
  <si>
    <t>Heures</t>
  </si>
  <si>
    <t>Renseigner la liste des participants</t>
  </si>
  <si>
    <t>Onglets</t>
  </si>
  <si>
    <t>Actions</t>
  </si>
  <si>
    <t>Stagiaires</t>
  </si>
  <si>
    <t>Renseigner TOUS les champs de l'onglet Information (dans certains cas, les réponses sont proposées dans une liste)</t>
  </si>
  <si>
    <t>Infos Formation</t>
  </si>
  <si>
    <t>Enregistrer le fichier : utiliser la référence formation comme nom de fichier</t>
  </si>
  <si>
    <t>années</t>
  </si>
  <si>
    <t>N° session</t>
  </si>
  <si>
    <t>002</t>
  </si>
  <si>
    <t>003</t>
  </si>
  <si>
    <t>004</t>
  </si>
  <si>
    <t>005</t>
  </si>
  <si>
    <t>006</t>
  </si>
  <si>
    <t>007</t>
  </si>
  <si>
    <t>008</t>
  </si>
  <si>
    <t>009</t>
  </si>
  <si>
    <t>010</t>
  </si>
  <si>
    <t>011</t>
  </si>
  <si>
    <t>012</t>
  </si>
  <si>
    <t>013</t>
  </si>
  <si>
    <t>014</t>
  </si>
  <si>
    <t>015</t>
  </si>
  <si>
    <t>016</t>
  </si>
  <si>
    <t>017</t>
  </si>
  <si>
    <t>018</t>
  </si>
  <si>
    <t>019</t>
  </si>
  <si>
    <t>020</t>
  </si>
  <si>
    <t>Ecoles Fédérales de Ball-Trap</t>
  </si>
  <si>
    <t>Etapes</t>
  </si>
  <si>
    <t>Informations générales</t>
  </si>
  <si>
    <t>Région</t>
  </si>
  <si>
    <t>Auvergne - Rhône - Alpes</t>
  </si>
  <si>
    <t>Bourgogne Franche-Comté</t>
  </si>
  <si>
    <t>Bretagne</t>
  </si>
  <si>
    <t>Centre - Val de Loire</t>
  </si>
  <si>
    <t>Grand Est</t>
  </si>
  <si>
    <t>Guadeloupe</t>
  </si>
  <si>
    <t>Hauts de France</t>
  </si>
  <si>
    <t>Ile de France</t>
  </si>
  <si>
    <t>Normandie</t>
  </si>
  <si>
    <t>Nouvelle Aquitaine</t>
  </si>
  <si>
    <t>Occitanie</t>
  </si>
  <si>
    <t>Pays de la Loire</t>
  </si>
  <si>
    <t>Provence - Alpes - Côte d'Azur</t>
  </si>
  <si>
    <t xml:space="preserve">Réunion </t>
  </si>
  <si>
    <t>Régions</t>
  </si>
  <si>
    <t xml:space="preserve">Guyane </t>
  </si>
  <si>
    <t xml:space="preserve">Martinique </t>
  </si>
  <si>
    <t>Nouvelle -Calédonie</t>
  </si>
  <si>
    <t>Corse</t>
  </si>
  <si>
    <t>cRégions</t>
  </si>
  <si>
    <t>Enregistrer votre fichier sous :</t>
  </si>
  <si>
    <t>Objectif</t>
  </si>
  <si>
    <t>Club EFBT</t>
  </si>
  <si>
    <t>Labellisé</t>
  </si>
  <si>
    <t>Non</t>
  </si>
  <si>
    <t>Adresse</t>
  </si>
  <si>
    <t>Nom du club</t>
  </si>
  <si>
    <t>Comité Régional</t>
  </si>
  <si>
    <t>Titre</t>
  </si>
  <si>
    <t>Planning des séances</t>
  </si>
  <si>
    <t>Lieu de la formation</t>
  </si>
  <si>
    <t>Formateur 1</t>
  </si>
  <si>
    <t>Formateur 2</t>
  </si>
  <si>
    <t>Mail</t>
  </si>
  <si>
    <t>Nom - Prénom</t>
  </si>
  <si>
    <t>REFERENTS REGIONAUX</t>
  </si>
  <si>
    <t>MAIL EFBT</t>
  </si>
  <si>
    <t>TITRE</t>
  </si>
  <si>
    <t xml:space="preserve"> </t>
  </si>
  <si>
    <t>Lieu de formation</t>
  </si>
  <si>
    <t>Séance 1 - Heure début - fin</t>
  </si>
  <si>
    <t>Séance 2 - Heure début - fin</t>
  </si>
  <si>
    <t>Date limite d'inscription</t>
  </si>
  <si>
    <t>Repas prévu sur place</t>
  </si>
  <si>
    <t>Date Validation Commission</t>
  </si>
  <si>
    <t>Suivi</t>
  </si>
  <si>
    <t>Une fois votre saisie terminée :</t>
  </si>
  <si>
    <t>Modalités d'inscription &amp; Informations</t>
  </si>
  <si>
    <t>F. Initiale / mise à niveau</t>
  </si>
  <si>
    <t>Mise à niveau</t>
  </si>
  <si>
    <t>LOGE 10 DE TIR</t>
  </si>
  <si>
    <t>BTC IEG BLENOD</t>
  </si>
  <si>
    <t>N° Club accueillant</t>
  </si>
  <si>
    <t>Initiateur EFBT</t>
  </si>
  <si>
    <t>Initiateur Libre</t>
  </si>
  <si>
    <t>Entraîneur EFBT</t>
  </si>
  <si>
    <t>Entraîneur Libre</t>
  </si>
  <si>
    <t>clubs.numeroclub</t>
  </si>
  <si>
    <t>clubs.nom</t>
  </si>
  <si>
    <t>Numéro comités régionaux</t>
  </si>
  <si>
    <t>Comités régionaux</t>
  </si>
  <si>
    <t>Numéro ligues</t>
  </si>
  <si>
    <t>Ligue</t>
  </si>
  <si>
    <t>Numéro comités départementaux</t>
  </si>
  <si>
    <t>Comites départementaux</t>
  </si>
  <si>
    <t>B.T.C. FARGES</t>
  </si>
  <si>
    <t>Auvergne-Rhône-Alpes</t>
  </si>
  <si>
    <t>LYONNAIS</t>
  </si>
  <si>
    <t>COMITE_1</t>
  </si>
  <si>
    <t>B.T.C. HAUTEVILLOIS</t>
  </si>
  <si>
    <t>BTC BRESSE REVERMONT</t>
  </si>
  <si>
    <t>BTC CHENAS BEAUJOLAIS</t>
  </si>
  <si>
    <t>LA DETENTE CHAVANNOISE</t>
  </si>
  <si>
    <t>STE OYONNAXIENNE B.T.</t>
  </si>
  <si>
    <t>ASSOCIATION TIR HARLY</t>
  </si>
  <si>
    <t>PICARDIE</t>
  </si>
  <si>
    <t>COMITE_2</t>
  </si>
  <si>
    <t>B.T.C. ST QUENTINOIS</t>
  </si>
  <si>
    <t>BALL TRAP CLUB 02 CREPY</t>
  </si>
  <si>
    <t>BTC SAINT LAMBERT</t>
  </si>
  <si>
    <t>C.B.T. DE DOMMIERS</t>
  </si>
  <si>
    <t>C.M.C.A.S. BALL-TRAP</t>
  </si>
  <si>
    <t>COMITE_60</t>
  </si>
  <si>
    <t>AUVERGNE</t>
  </si>
  <si>
    <t>COMITE_3</t>
  </si>
  <si>
    <t>A.G. D. SALLARDS</t>
  </si>
  <si>
    <t>ASM BALL TRAP</t>
  </si>
  <si>
    <t>B.T.C. ESPINASSOIS</t>
  </si>
  <si>
    <t>E.B.T.CRECHY-VARENNES</t>
  </si>
  <si>
    <t>MONTLUCON QUINSSAINE</t>
  </si>
  <si>
    <t>TAPAVA</t>
  </si>
  <si>
    <t>Provence-Alpes-Côte d'Azur</t>
  </si>
  <si>
    <t>PROVENCE</t>
  </si>
  <si>
    <t>B.T.C. SERROIS</t>
  </si>
  <si>
    <t>COMITE_5</t>
  </si>
  <si>
    <t>BTC BRIANCONNAIS VALLEES</t>
  </si>
  <si>
    <t>C.L. GENDARMERIE GAP B.T.</t>
  </si>
  <si>
    <t>FRANCE TIR SPORTIF</t>
  </si>
  <si>
    <t>COTE D AZUR</t>
  </si>
  <si>
    <t>COMITE_6</t>
  </si>
  <si>
    <t>AERO B.T.C.</t>
  </si>
  <si>
    <t>BTC SPERACEDOIS</t>
  </si>
  <si>
    <t>GAZELEC B.T.</t>
  </si>
  <si>
    <t>T.A.V. CLUB VENCE</t>
  </si>
  <si>
    <t>ASPTT AUBENAS B.T.</t>
  </si>
  <si>
    <t>DAUPHINE SAVOIE</t>
  </si>
  <si>
    <t>COMITE_7</t>
  </si>
  <si>
    <t>B.T.C. AUBENAS</t>
  </si>
  <si>
    <t>B.T.C. BOURG ST ANDEOL</t>
  </si>
  <si>
    <t>B.T.C. PRIVADOIS</t>
  </si>
  <si>
    <t>BT CE IVECO  - CORPO</t>
  </si>
  <si>
    <t>CLUB TIR VERNOUSAIN</t>
  </si>
  <si>
    <t>CHAMPAGNE ARDENNE</t>
  </si>
  <si>
    <t>COMITE_8</t>
  </si>
  <si>
    <t>ARDENNES B.T.C.</t>
  </si>
  <si>
    <t>CLUB ARDENNES</t>
  </si>
  <si>
    <t>STE MIXTE LE RIGODON</t>
  </si>
  <si>
    <t>BTC DE LA BASSE ARIEGE</t>
  </si>
  <si>
    <t>MIDI PYRENEES</t>
  </si>
  <si>
    <t>COMITE ARIEGEOIS</t>
  </si>
  <si>
    <t>COMITE_10</t>
  </si>
  <si>
    <t>E.T. TROYES CHAMPAGNE</t>
  </si>
  <si>
    <t>TIR AU VOL AUBOIS</t>
  </si>
  <si>
    <t>LANGUEDOC ROUSSILLON</t>
  </si>
  <si>
    <t>COMITE_11</t>
  </si>
  <si>
    <t>B.T.C. ALZONNAIS</t>
  </si>
  <si>
    <t>B.T.C. DU MINERVOIS</t>
  </si>
  <si>
    <t>B.T.C. FLEURY</t>
  </si>
  <si>
    <t>B.T.C. LEZIGNAN</t>
  </si>
  <si>
    <t>B.T.C. LIMOUXIN</t>
  </si>
  <si>
    <t>B.T.C. THEZANAIS</t>
  </si>
  <si>
    <t>BTC LA MALEPERE</t>
  </si>
  <si>
    <t>B.T.C. BOIS DE MARGUES</t>
  </si>
  <si>
    <t>COMITE_12</t>
  </si>
  <si>
    <t>B.T.C. ST AFFRICAIN</t>
  </si>
  <si>
    <t>BALL-TRAP DE RODEZ</t>
  </si>
  <si>
    <t>AILES SPORTIVES AIRBUS HELICOPTERS</t>
  </si>
  <si>
    <t>COMITE_13</t>
  </si>
  <si>
    <t>ASCEA CADARACHE</t>
  </si>
  <si>
    <t>ASSE-CMCAS BALL TRAP</t>
  </si>
  <si>
    <t>B.T.C. DE MARTIGUES</t>
  </si>
  <si>
    <t>B.T.C. DU ROCHER</t>
  </si>
  <si>
    <t>B.T.C. MEYRARGUES</t>
  </si>
  <si>
    <t>BTC ARTEMIS D'EGUILLES</t>
  </si>
  <si>
    <t>C.T. DE CASTELLAS</t>
  </si>
  <si>
    <t>CERCLE DES CHASSEURS</t>
  </si>
  <si>
    <t>CERCLE NAPHTA SPORTS</t>
  </si>
  <si>
    <t>REALTOR ASS. SPORT</t>
  </si>
  <si>
    <t>NORMANDIE</t>
  </si>
  <si>
    <t>COMITE_14</t>
  </si>
  <si>
    <t>B.T.C. DES PATRINOTES</t>
  </si>
  <si>
    <t>BT CAEN SUISSE NORMANDE</t>
  </si>
  <si>
    <t>ENT. SPORT. FALAISIENNE</t>
  </si>
  <si>
    <t>STE  B.T. D'ORBEC</t>
  </si>
  <si>
    <t>TIRS ET LOISIRS</t>
  </si>
  <si>
    <t>COMITE_15</t>
  </si>
  <si>
    <t>BALL TRAP MONTMURAT</t>
  </si>
  <si>
    <t>POITOU CHARENTES</t>
  </si>
  <si>
    <t>COMITE_16</t>
  </si>
  <si>
    <t>B.T.C. DE BARBEZIEUX</t>
  </si>
  <si>
    <t>B.T.C. DE BIGNAC</t>
  </si>
  <si>
    <t>BTC COGNAC</t>
  </si>
  <si>
    <t>LIMOUSIN</t>
  </si>
  <si>
    <t>B.T.C. ROUMAZIERES LOUBERT</t>
  </si>
  <si>
    <t>BTC CONFOLENTAIS</t>
  </si>
  <si>
    <t>BTC GENSAC LA PALLUE</t>
  </si>
  <si>
    <t>COMITE_17</t>
  </si>
  <si>
    <t>B.T. PIGEON D'ARGILE TONNAY CHARENTE</t>
  </si>
  <si>
    <t>B.T.C. CHATELAILLON</t>
  </si>
  <si>
    <t>B.T.C. DE FOURAS</t>
  </si>
  <si>
    <t>B.T.C. LUCONNAIS</t>
  </si>
  <si>
    <t>ATLANTIQUE ANJOU</t>
  </si>
  <si>
    <t>COMITE_85</t>
  </si>
  <si>
    <t>BTC ROYAN MARENNES OLERON</t>
  </si>
  <si>
    <t>C.T. PIGEON ARGILE DOUHET</t>
  </si>
  <si>
    <t>D.T.L. CLUB DU DOUHET</t>
  </si>
  <si>
    <t>Centre-Val de Loire</t>
  </si>
  <si>
    <t>CENTRE</t>
  </si>
  <si>
    <t>COMITE_18</t>
  </si>
  <si>
    <t>B. T. C. LAZENAY</t>
  </si>
  <si>
    <t>B.T.C. DE ST JEANVRIN</t>
  </si>
  <si>
    <t>C.T. B.T. CHANTE RENARD</t>
  </si>
  <si>
    <t>STE TIR ARGENTAISE</t>
  </si>
  <si>
    <t>TIR SPORTIF MEHUNOIS</t>
  </si>
  <si>
    <t>CORSE</t>
  </si>
  <si>
    <t>COMITE_20</t>
  </si>
  <si>
    <t>ALBA SERENA SHOOTING CLUB</t>
  </si>
  <si>
    <t>B.T.C. CORSE VALINCO</t>
  </si>
  <si>
    <t>B.T.C.C.M.</t>
  </si>
  <si>
    <t>BTC GRAND SUD</t>
  </si>
  <si>
    <t>GAZELEC TIR CLUB</t>
  </si>
  <si>
    <t>SHOOTING CLUB LECCI</t>
  </si>
  <si>
    <t>T.A.V. CLUB BALAGNE</t>
  </si>
  <si>
    <t>TIR AU VOL CAMPILAIS</t>
  </si>
  <si>
    <t>TIR AU VOL DU NEBBIO</t>
  </si>
  <si>
    <t>U.D.S.P.C.D 2B</t>
  </si>
  <si>
    <t>VALLE DI ROSTINO S.C.</t>
  </si>
  <si>
    <t>BOURGOGNE</t>
  </si>
  <si>
    <t>COMITE_21</t>
  </si>
  <si>
    <t>B.T.C. DE MONTBARD</t>
  </si>
  <si>
    <t>B.T.C. LA VINGEANNE</t>
  </si>
  <si>
    <t>C.T CHATILLONNAIS</t>
  </si>
  <si>
    <t>ETS DIJON/NORGES</t>
  </si>
  <si>
    <t>BRETAGNE</t>
  </si>
  <si>
    <t>COMITE_22</t>
  </si>
  <si>
    <t>B.T.  DES 400 COUPS</t>
  </si>
  <si>
    <t>B.T.C. CAVANNAIS</t>
  </si>
  <si>
    <t>B.T.C. DE GOELO</t>
  </si>
  <si>
    <t>B.T.C. HENONNAIS</t>
  </si>
  <si>
    <t>B.T.C. LOUARGAT</t>
  </si>
  <si>
    <t>BTC DU GUERCY</t>
  </si>
  <si>
    <t>F.D.C. COTES D'ARMOR</t>
  </si>
  <si>
    <t>LES FUSILS DU KORONG</t>
  </si>
  <si>
    <t>B.T.C. GUERETOIS</t>
  </si>
  <si>
    <t>COMITE_23</t>
  </si>
  <si>
    <t>CENTRE TIR DE MARGNAT</t>
  </si>
  <si>
    <t>AQUITAINE</t>
  </si>
  <si>
    <t>COMITE_24</t>
  </si>
  <si>
    <t>B.T. C.E. POLYREY</t>
  </si>
  <si>
    <t>B.T.C. BERGERACOIS</t>
  </si>
  <si>
    <t>B.T.C. CAPDROT</t>
  </si>
  <si>
    <t>B.T.C. LA ROCHE</t>
  </si>
  <si>
    <t>B.T.C. ST CAPRAISE</t>
  </si>
  <si>
    <t>B.T.C. ST FRONT PRADOUX</t>
  </si>
  <si>
    <t>LTR BTC GREGOIRE</t>
  </si>
  <si>
    <t>FRANCHE COMTE</t>
  </si>
  <si>
    <t>COMITE_25</t>
  </si>
  <si>
    <t>BTC MAMIROLLE</t>
  </si>
  <si>
    <t>E.T. FED. CHASSEURS DOUBS</t>
  </si>
  <si>
    <t>LA GACHETTE D'OR</t>
  </si>
  <si>
    <t>TIR SPORTIF GENEUILLOIS</t>
  </si>
  <si>
    <t>TIR SPORTIF MONTGESOYE</t>
  </si>
  <si>
    <t>COMITE_26</t>
  </si>
  <si>
    <t>A.S.T.PLATEAUX ST UZE</t>
  </si>
  <si>
    <t>B. T. C. MONTELIMAR</t>
  </si>
  <si>
    <t>B.T.C. VALREAS</t>
  </si>
  <si>
    <t>BLUYE TRAP CLUB</t>
  </si>
  <si>
    <t>STADE VALENTINOIS T.A.P.</t>
  </si>
  <si>
    <t>TIR MIDI PROVENCE</t>
  </si>
  <si>
    <t>A.S. BRETOLIENNE</t>
  </si>
  <si>
    <t>COMITE_27</t>
  </si>
  <si>
    <t>A.S.P.T.T. EVREUX B.T.</t>
  </si>
  <si>
    <t>B.T. ANDRESIEN</t>
  </si>
  <si>
    <t>B.T.C. CONCHES</t>
  </si>
  <si>
    <t>B.T.C. DU PLATEAU</t>
  </si>
  <si>
    <t>LES SOUCOUPES VOLANTES</t>
  </si>
  <si>
    <t>U.S. RUGLES</t>
  </si>
  <si>
    <t>COMITE_28</t>
  </si>
  <si>
    <t>B.T.C. CHARTRAIN</t>
  </si>
  <si>
    <t>BALL TRAP CLUB DUNOIS</t>
  </si>
  <si>
    <t>BALL TRAP DE GAS</t>
  </si>
  <si>
    <t>BTC LOISIRS ET TRADITIONS</t>
  </si>
  <si>
    <t>CLUB B.T. BAUDREVILLE</t>
  </si>
  <si>
    <t>B.T.C. DE BRETAGNE</t>
  </si>
  <si>
    <t>COMITE_29</t>
  </si>
  <si>
    <t>COMITE_30</t>
  </si>
  <si>
    <t>B.T.C. DES CEVENNES</t>
  </si>
  <si>
    <t>B.T.C. LE DEVES</t>
  </si>
  <si>
    <t>B.T.C. MAINLAREDE</t>
  </si>
  <si>
    <t>B.T.C. PONT DU GARD</t>
  </si>
  <si>
    <t>B.T.C. ST VICTOR LA COSTE</t>
  </si>
  <si>
    <t>BALL TRAP CLUB CEZE ET ARDECHE</t>
  </si>
  <si>
    <t>C.O.C.G. PREF.GARD</t>
  </si>
  <si>
    <t>P. CHASSE BELLEGARDAIS</t>
  </si>
  <si>
    <t>TEAM MONSTER TRAP</t>
  </si>
  <si>
    <t>COMITE_31</t>
  </si>
  <si>
    <t>B.T. FENOUILLET</t>
  </si>
  <si>
    <t>B.T. ST HUBERT BLAGNAC</t>
  </si>
  <si>
    <t>B.T.C. LANTANAIS</t>
  </si>
  <si>
    <t>B.T.C. LE SOLEIA</t>
  </si>
  <si>
    <t>B.T.C. MARIGNAC</t>
  </si>
  <si>
    <t>BTC ASO LAFARGE MARTRES</t>
  </si>
  <si>
    <t>BTC TOULOUSE PRESERVILLE</t>
  </si>
  <si>
    <t>C.O.S DE SAIGUEDE</t>
  </si>
  <si>
    <t>CLUB TOULOUSE BALL TRAP</t>
  </si>
  <si>
    <t>ST SAUVEUR OLYMPIQUE</t>
  </si>
  <si>
    <t>T. O. A. C.</t>
  </si>
  <si>
    <t>ASS. DE TIR ASTARAC</t>
  </si>
  <si>
    <t>COMITE_32</t>
  </si>
  <si>
    <t>B.T. ORDANNAIS</t>
  </si>
  <si>
    <t>BALL-TRAP SARAMON</t>
  </si>
  <si>
    <t>BTC CAZAUBON BARBOTAN</t>
  </si>
  <si>
    <t>CLUB TIR A.C.G.G. 32</t>
  </si>
  <si>
    <t>TIR. ARQUEBUS. ARMAGNAC</t>
  </si>
  <si>
    <t>COMITE_33</t>
  </si>
  <si>
    <t>A.S.S.A</t>
  </si>
  <si>
    <t>A.S.S.B.</t>
  </si>
  <si>
    <t>ASSAM BALL TRAP</t>
  </si>
  <si>
    <t>B.T.C LA TESTE DE BUCH</t>
  </si>
  <si>
    <t>B.T.C. DE BIBARD</t>
  </si>
  <si>
    <t>B.T.C. LIBOURNAIS</t>
  </si>
  <si>
    <t>B.T.C. VERTHEUILLAIS</t>
  </si>
  <si>
    <t>BT ENTRE DEUX MERS</t>
  </si>
  <si>
    <t>BTC DU TEMPLE</t>
  </si>
  <si>
    <t>BTC ST MEDARD/ST PIERRE</t>
  </si>
  <si>
    <t>BTC ST MICHEL LAPUJADE</t>
  </si>
  <si>
    <t>CERCLE TIR DYONISIEN</t>
  </si>
  <si>
    <t>CLUB B.T. AMBESIEN</t>
  </si>
  <si>
    <t>CO SABENA TECH.BOD CE BT</t>
  </si>
  <si>
    <t>MONTAUD B.T.C.</t>
  </si>
  <si>
    <t>STAND TIR COUEYROUN</t>
  </si>
  <si>
    <t>T. C. DUBOURDIEU CESTAS</t>
  </si>
  <si>
    <t>TIREURS DE L'A.S.A.P</t>
  </si>
  <si>
    <t>TRAP CLUB K.B.M</t>
  </si>
  <si>
    <t>COMITE_34</t>
  </si>
  <si>
    <t>ASSOC.BT LOU SARCELOU</t>
  </si>
  <si>
    <t>B.T.C. CREISSAN</t>
  </si>
  <si>
    <t>B.T.C. SAINT CHINIANAIS</t>
  </si>
  <si>
    <t>B.T.C. ST THIBERYEN</t>
  </si>
  <si>
    <t>BALL TRAP CLUB BOUJANAIS</t>
  </si>
  <si>
    <t>BALL TRAP MAUREILHANAIS</t>
  </si>
  <si>
    <t>BTC LANGUEDOC ROUSSILLON</t>
  </si>
  <si>
    <t>A.S.L.C DE RENNES</t>
  </si>
  <si>
    <t>COMITE_35</t>
  </si>
  <si>
    <t>B.T.C. HAUTE BRETAGNE</t>
  </si>
  <si>
    <t>B.T.C. LIFFRE</t>
  </si>
  <si>
    <t>COMITE_36</t>
  </si>
  <si>
    <t>B.T.C. DE BEAULIEU</t>
  </si>
  <si>
    <t>COMITE_37</t>
  </si>
  <si>
    <t>AMBILLOU B.T.C.</t>
  </si>
  <si>
    <t>ARQUEBUSIERS RIPAULT</t>
  </si>
  <si>
    <t>B.T. SPORT. VOUVRILLON</t>
  </si>
  <si>
    <t>B.T. TIR DE VERNOU</t>
  </si>
  <si>
    <t>B.T.C. LA BERGERIE</t>
  </si>
  <si>
    <t>B.T.C. VALLEROIS</t>
  </si>
  <si>
    <t>B.T.C. VILLEPERDUE</t>
  </si>
  <si>
    <t>BOIS DES PLANTES TOURS</t>
  </si>
  <si>
    <t>GAZELEC BALL TRAP</t>
  </si>
  <si>
    <t>LES BRUYERES DE TOURS</t>
  </si>
  <si>
    <t>SYNDICAT CHASSE CINAIS</t>
  </si>
  <si>
    <t>A.C.T.P.V</t>
  </si>
  <si>
    <t>COMITE_38</t>
  </si>
  <si>
    <t>AMICALE VINOISE T.A.P.</t>
  </si>
  <si>
    <t>B.T.C. SASSENAGEOIS</t>
  </si>
  <si>
    <t>B.T.C. TOUR DU PIN</t>
  </si>
  <si>
    <t>BTC D'UGIMAG GONCELIN</t>
  </si>
  <si>
    <t>C.S. DE L'ALPE D'HUEZ</t>
  </si>
  <si>
    <t>C.T. BALL TRAP ARKEMA</t>
  </si>
  <si>
    <t>C.T. DE L'ISLE CREMIEU</t>
  </si>
  <si>
    <t>STADE TIR DE VOREPPE</t>
  </si>
  <si>
    <t>COMITE_39</t>
  </si>
  <si>
    <t>B.T.C. CHAUSSINOIS</t>
  </si>
  <si>
    <t>B.T.C. JURASSIEN</t>
  </si>
  <si>
    <t>B.T.C. LONGCHAUMOIS</t>
  </si>
  <si>
    <t>B.T.C. POLIGNY</t>
  </si>
  <si>
    <t>LES AMIS TIREURS DE CHILLY</t>
  </si>
  <si>
    <t>STE TIR PENITENT CLUB</t>
  </si>
  <si>
    <t>COMITE_40</t>
  </si>
  <si>
    <t>A.S.C. DES D.R.T.</t>
  </si>
  <si>
    <t>A.S.SOUSTONNAISE BT</t>
  </si>
  <si>
    <t>B.T.C. BISCARROSSAIS</t>
  </si>
  <si>
    <t>B.T.C. BORN AUREILHAN</t>
  </si>
  <si>
    <t>B.T.C. DU MARSAN</t>
  </si>
  <si>
    <t>B.T.C. YCHOUSSOIS</t>
  </si>
  <si>
    <t xml:space="preserve">BTC SORE </t>
  </si>
  <si>
    <t>CT LANDES GASCOGNE</t>
  </si>
  <si>
    <t>COMITE_47</t>
  </si>
  <si>
    <t>LE PIGEON D'OR</t>
  </si>
  <si>
    <t>S.A.S.S. BALL TRAP</t>
  </si>
  <si>
    <t>U. S. MUGRONNAISE</t>
  </si>
  <si>
    <t>COMITE_41</t>
  </si>
  <si>
    <t>BALL TRAP DES ACACIAS</t>
  </si>
  <si>
    <t>BALL TRAP DU SOUDRIS</t>
  </si>
  <si>
    <t>C.T.CHASSE DU RABOT</t>
  </si>
  <si>
    <t>MBD.A</t>
  </si>
  <si>
    <t>ROTO SPORT SECTION BT</t>
  </si>
  <si>
    <t>SOLOGNE SHOOTING CLUB</t>
  </si>
  <si>
    <t>U.S. VENDOME</t>
  </si>
  <si>
    <t>COMITE_42</t>
  </si>
  <si>
    <t>C.T. DE RAVOULET</t>
  </si>
  <si>
    <t>C.T. MONT D'UZORE</t>
  </si>
  <si>
    <t>C.T. V. FOREZIEN</t>
  </si>
  <si>
    <t>TIR AU VOL DU VELAY</t>
  </si>
  <si>
    <t>TIR DES GENETS D'OR</t>
  </si>
  <si>
    <t>COMITE_43</t>
  </si>
  <si>
    <t>B.T.C. PONOT</t>
  </si>
  <si>
    <t>A.S. FAMAT BALL TRAP</t>
  </si>
  <si>
    <t>COMITE_44</t>
  </si>
  <si>
    <t>COMITE_45</t>
  </si>
  <si>
    <t>ARVIN MERITOR</t>
  </si>
  <si>
    <t>B.T.C. PITHIVERIEN</t>
  </si>
  <si>
    <t>CHENE ROND SHOOTING CLUB</t>
  </si>
  <si>
    <t>LE RABOLIOT</t>
  </si>
  <si>
    <t>PARFUMS CHRISTIAN DIOR BT</t>
  </si>
  <si>
    <t>COMITE_46</t>
  </si>
  <si>
    <t>CIBLE FIGEACOISE</t>
  </si>
  <si>
    <t>CLUB TIR DE LARROQUE</t>
  </si>
  <si>
    <t>A.S.P SECTION B.T.</t>
  </si>
  <si>
    <t>ASS. B.T. PECH D'ANCOU</t>
  </si>
  <si>
    <t>B.T.C. MARMANDAIS</t>
  </si>
  <si>
    <t>B.T.C. VILLENEUVOIS</t>
  </si>
  <si>
    <t>TIR. POMPIEY-PAYS ALBRET</t>
  </si>
  <si>
    <t>COMITE_49</t>
  </si>
  <si>
    <t>B.T.C. LES LOCHEREAUX</t>
  </si>
  <si>
    <t>A.S. B.T. PIROUAIS</t>
  </si>
  <si>
    <t>COMITE_50</t>
  </si>
  <si>
    <t>B.T.C. CARENTANAIS</t>
  </si>
  <si>
    <t>B.T.C. DU MARAIS</t>
  </si>
  <si>
    <t>COMITE_51</t>
  </si>
  <si>
    <t>B.T.C. GRAUVES</t>
  </si>
  <si>
    <t>B.T.C. PROSNES</t>
  </si>
  <si>
    <t>BALL TRAP OMYA</t>
  </si>
  <si>
    <t>CLUB TIR DE VERTUS</t>
  </si>
  <si>
    <t>FRJEP  NOGENT L'ABBESSE</t>
  </si>
  <si>
    <t>LA VIGILANTE</t>
  </si>
  <si>
    <t>TRAP 51</t>
  </si>
  <si>
    <t>ASS. NOGENTAISE BT ET SC</t>
  </si>
  <si>
    <t>COMITE_52</t>
  </si>
  <si>
    <t>B.T.C. ROCHEFORTAIS</t>
  </si>
  <si>
    <t>B.T.C. WASSEYEN</t>
  </si>
  <si>
    <t>COMITE_53</t>
  </si>
  <si>
    <t>B.T.C. MAYENNAIS</t>
  </si>
  <si>
    <t>LORRAINE</t>
  </si>
  <si>
    <t>COMITE_54</t>
  </si>
  <si>
    <t>B.T.C. NANCEIEN</t>
  </si>
  <si>
    <t>STE TIR PIGEONS D'ARGILE</t>
  </si>
  <si>
    <t>B.T.C. LE SENS DE LA VIE</t>
  </si>
  <si>
    <t>COMITE_55</t>
  </si>
  <si>
    <t>B.T.C. SAINT MIHIEL</t>
  </si>
  <si>
    <t>B.T.C. VERDUN</t>
  </si>
  <si>
    <t>BALL TRAP COMPASSERIE</t>
  </si>
  <si>
    <t>STE DE TIR LA PAPOUM</t>
  </si>
  <si>
    <t>COMITE_56</t>
  </si>
  <si>
    <t>B.T.C. PONTIVYEN</t>
  </si>
  <si>
    <t>LES GARDES CELTIQUES</t>
  </si>
  <si>
    <t>COMITE_57</t>
  </si>
  <si>
    <t>B.T. DE THIONVILLE</t>
  </si>
  <si>
    <t>B.T.C. DU SAULNOIS</t>
  </si>
  <si>
    <t>B.T.C. METZ - VERNY</t>
  </si>
  <si>
    <t>C.T. VAUBAN</t>
  </si>
  <si>
    <t>A.S CULTURE NEUVY/LOIRE</t>
  </si>
  <si>
    <t>COMITE_58</t>
  </si>
  <si>
    <t>A.S.A.V. BALL TRAP</t>
  </si>
  <si>
    <t>NORD PAS DE CALAIS</t>
  </si>
  <si>
    <t>COMITE_59</t>
  </si>
  <si>
    <t>ASC AGRATI B.T.</t>
  </si>
  <si>
    <t>B.T. DE L'OSTREVANT</t>
  </si>
  <si>
    <t>B.T.C. DE JEUMONT</t>
  </si>
  <si>
    <t>B.T.C. ETROEUNGT</t>
  </si>
  <si>
    <t>B.T.C. FROMENTEL</t>
  </si>
  <si>
    <t>B.T.C. LITTORAL NORD</t>
  </si>
  <si>
    <t>B.T.C. TRIPOUYON</t>
  </si>
  <si>
    <t>B.T.C. VALLEE DE MARQUE</t>
  </si>
  <si>
    <t>BALL TRAP CLUB D'ILLIES</t>
  </si>
  <si>
    <t>BALL TRAP LE RELAIS</t>
  </si>
  <si>
    <t>C.E.  M.C.A BALL TRAP</t>
  </si>
  <si>
    <t>C.T. ENGLEFONTAINE</t>
  </si>
  <si>
    <t>C.T. VILLENEUVE D'ASCQ</t>
  </si>
  <si>
    <t>STE B.T. D'ABSCON</t>
  </si>
  <si>
    <t>STE DE B.T. SOMAINOIS</t>
  </si>
  <si>
    <t>B.T.C. DE SILLY</t>
  </si>
  <si>
    <t>BTC AMICALE CHI</t>
  </si>
  <si>
    <t>CLUB TIR FLEURINOIS</t>
  </si>
  <si>
    <t>DETENTE CAMBLYSIENNE</t>
  </si>
  <si>
    <t>STAND DE TIR DU BOIS DE CROISSY</t>
  </si>
  <si>
    <t>STE TIR RALLIEMENT</t>
  </si>
  <si>
    <t>A.S. B.T. ST PATERNE</t>
  </si>
  <si>
    <t>COMITE_61</t>
  </si>
  <si>
    <t>A.S. TIR ARMES CHASSE</t>
  </si>
  <si>
    <t>B.T. ARGENTANAIS</t>
  </si>
  <si>
    <t>B.T.C. ALENCONNAIS</t>
  </si>
  <si>
    <t>T.A. PIGEONS LA RISLE</t>
  </si>
  <si>
    <t>COMITE_62</t>
  </si>
  <si>
    <t>ARRAS BALL-TRAP</t>
  </si>
  <si>
    <t>B.T.C. ARTESIEN</t>
  </si>
  <si>
    <t>B.T.C. BILLY BERCLAUSIEN</t>
  </si>
  <si>
    <t>B.T.C. BOIS ST GEORGES</t>
  </si>
  <si>
    <t>B.T.C. HESDINOIS</t>
  </si>
  <si>
    <t>B.T.C. LAVENTINOIS</t>
  </si>
  <si>
    <t>BTC DE BEAUVOIR</t>
  </si>
  <si>
    <t>BTC ECOURT ST QUENTIN</t>
  </si>
  <si>
    <t>CTV PARIS PLAGE ET PAYS D'OPALE</t>
  </si>
  <si>
    <t>FLERS BALL-TRAP</t>
  </si>
  <si>
    <t>HENIN TIR</t>
  </si>
  <si>
    <t>ORVILLE B.T.C.</t>
  </si>
  <si>
    <t>T.A.V. VALLEE DE LA LYS</t>
  </si>
  <si>
    <t>COMITE_63</t>
  </si>
  <si>
    <t>B.T. DE LEMBRON</t>
  </si>
  <si>
    <t>SPORTING CLUB DE LA BUTTE</t>
  </si>
  <si>
    <t>TIR OLYMP. LEZOVIEN</t>
  </si>
  <si>
    <t>ACCA B.T. BERNADETS</t>
  </si>
  <si>
    <t>COMITE_64</t>
  </si>
  <si>
    <t>ASC TURBOMECA BT</t>
  </si>
  <si>
    <t>ASSOC. PIGEON D'ARGILE</t>
  </si>
  <si>
    <t>B.T.C. COTE BASQUE</t>
  </si>
  <si>
    <t>B.T.C. RIBARROIS</t>
  </si>
  <si>
    <t>B.T.C. SOULETIN</t>
  </si>
  <si>
    <t>B.T.C. VIVENNOIS</t>
  </si>
  <si>
    <t>BTC LOU TARTAS</t>
  </si>
  <si>
    <t>BTC UR GORRI</t>
  </si>
  <si>
    <t>HAITZALDEA</t>
  </si>
  <si>
    <t>B.T. CAPVERNOIS</t>
  </si>
  <si>
    <t>COMITE_65</t>
  </si>
  <si>
    <t>B.T. DE MONTASTRUC</t>
  </si>
  <si>
    <t>B.T. CLUB DU BERGONS</t>
  </si>
  <si>
    <t>B.T. MAGNOACAIS</t>
  </si>
  <si>
    <t>B.T. ORIGNAC</t>
  </si>
  <si>
    <t>B.T.C. MAUBOURGUET</t>
  </si>
  <si>
    <t>BALL TRAP PETIT CHOIZIT</t>
  </si>
  <si>
    <t>BALL-TRAP LOURDAIS</t>
  </si>
  <si>
    <t>BT ARRODETS EZ ANGLES</t>
  </si>
  <si>
    <t>LES CIGOGNES</t>
  </si>
  <si>
    <t>AMICALE DE BALL TRAP</t>
  </si>
  <si>
    <t>COMITE_66</t>
  </si>
  <si>
    <t>BALL TRAP CLUB D'OSSEJA</t>
  </si>
  <si>
    <t>BALL-TRAP CLUB DU CANIGOU</t>
  </si>
  <si>
    <t>TIR SPORTIF BAIXAS</t>
  </si>
  <si>
    <t>B.T.C. KRONENBOURG</t>
  </si>
  <si>
    <t>ALSACE</t>
  </si>
  <si>
    <t>COMITE_67</t>
  </si>
  <si>
    <t>PAS TIR DE BOERSCH</t>
  </si>
  <si>
    <t>SLCTS DE SAVERNE</t>
  </si>
  <si>
    <t>STE NIEDERBRONN BAINS BT</t>
  </si>
  <si>
    <t>A.C.S. PEUGEOT</t>
  </si>
  <si>
    <t>COMITE_68</t>
  </si>
  <si>
    <t>B.T.C. DE CERNAY</t>
  </si>
  <si>
    <t>BALL TRAP  BIESHEIM</t>
  </si>
  <si>
    <t>TIR CHASSE LIEBHERR</t>
  </si>
  <si>
    <t>A.S. DE TIR DE VILLE</t>
  </si>
  <si>
    <t>COMITE_69</t>
  </si>
  <si>
    <t>B.T.C. DE MIRIBEL</t>
  </si>
  <si>
    <t>CTV DE LIMONEST</t>
  </si>
  <si>
    <t>STAND DE LA ROCHE</t>
  </si>
  <si>
    <t>T.A.V. DU JAREZ</t>
  </si>
  <si>
    <t>COMITE_70</t>
  </si>
  <si>
    <t>ABT CANTON DE MARNAY</t>
  </si>
  <si>
    <t>CE AUTOMOBILES PEUGEOT VESOUL CORPO</t>
  </si>
  <si>
    <t>CLUB B.T. LA ROCHE MOREY</t>
  </si>
  <si>
    <t>ECOLE DE TIR VESOUL</t>
  </si>
  <si>
    <t>B.T. CHALON BOURGOGNE</t>
  </si>
  <si>
    <t>COMITE_71</t>
  </si>
  <si>
    <t>B.T.C. L'HOPITAL LE MERCIER</t>
  </si>
  <si>
    <t>C. B.T. DU CREUSOT</t>
  </si>
  <si>
    <t>C.T. DU CHAROLAIS</t>
  </si>
  <si>
    <t>ECOLE T.S DE SOLOGNY</t>
  </si>
  <si>
    <t>STADE DE TIR CHAMBILLY</t>
  </si>
  <si>
    <t>A.T.P.A. SARTHOIS</t>
  </si>
  <si>
    <t>COMITE_72</t>
  </si>
  <si>
    <t>B.T.C. ASSEEN</t>
  </si>
  <si>
    <t>B.T.C. SARGEEN</t>
  </si>
  <si>
    <t>COMITE_73</t>
  </si>
  <si>
    <t>B.T.C. D'ALBERTVILLE</t>
  </si>
  <si>
    <t>B.T.C. DE MERIBEL</t>
  </si>
  <si>
    <t>LA PATRIOTE</t>
  </si>
  <si>
    <t>COMITE_74</t>
  </si>
  <si>
    <t>ANNECY SILLINGY B.T.C.</t>
  </si>
  <si>
    <t>B.T.C. DE MEGEVE</t>
  </si>
  <si>
    <t>B.T.C. DE THONON</t>
  </si>
  <si>
    <t>ILE DE FRANCE</t>
  </si>
  <si>
    <t>COMITE_75</t>
  </si>
  <si>
    <t>A.S. BRED</t>
  </si>
  <si>
    <t>A.S. CAISSE EPARGNE PARIS</t>
  </si>
  <si>
    <t>C.T. PARIS BANL. IBM FRANCE</t>
  </si>
  <si>
    <t>CLUB FFBT</t>
  </si>
  <si>
    <t>CLUB TIR GROUPE</t>
  </si>
  <si>
    <t>PARIS SHOOTING CLUB</t>
  </si>
  <si>
    <t>RACING CLUB DE FRANCE</t>
  </si>
  <si>
    <t>A.C. RENAULT CLEON</t>
  </si>
  <si>
    <t>COMITE_76</t>
  </si>
  <si>
    <t>AS FLEXI FRANCE</t>
  </si>
  <si>
    <t>B.T.C. DE ROUEN</t>
  </si>
  <si>
    <t>B.T.C. JUMIEGEOIS</t>
  </si>
  <si>
    <t>C.E. TOTAL NORMANDIE SPORTS</t>
  </si>
  <si>
    <t>C.O. RENAULT SANDOUVILLE</t>
  </si>
  <si>
    <t>C.T. LA CAVEE MALLET</t>
  </si>
  <si>
    <t>C.T. ROUENNAIS</t>
  </si>
  <si>
    <t>INTER-CLUB DU PETROLE</t>
  </si>
  <si>
    <t>ASEGA BALL TRAP</t>
  </si>
  <si>
    <t>COMITE_77</t>
  </si>
  <si>
    <t>ASS. SPORT. VIEUX FUSIL</t>
  </si>
  <si>
    <t>B.T.C. DE COURTRY</t>
  </si>
  <si>
    <t>C.E.S.A.R</t>
  </si>
  <si>
    <t>CHARMENTRAY COMPETITION</t>
  </si>
  <si>
    <t>PARIS CHARMENTRAY TIR</t>
  </si>
  <si>
    <t>SAFRAN SPORT VILLAROCHE</t>
  </si>
  <si>
    <t>STE TIR CRECY EN BRIE</t>
  </si>
  <si>
    <t>TIR COMP. SEINE ET MARNE</t>
  </si>
  <si>
    <t>TRAP 77</t>
  </si>
  <si>
    <t>COMITE_78</t>
  </si>
  <si>
    <t>AS GIP</t>
  </si>
  <si>
    <t>B.T. RAMBOLITAIN</t>
  </si>
  <si>
    <t>B.T.C. RENAULT-FLINS</t>
  </si>
  <si>
    <t>CERCLE DES PLATINES</t>
  </si>
  <si>
    <t>LA CIBLE ET LE PLATEAU</t>
  </si>
  <si>
    <t>MBDA SPORTS</t>
  </si>
  <si>
    <t>SAPEURS POMPIERS 78</t>
  </si>
  <si>
    <t>COMITE_79</t>
  </si>
  <si>
    <t>B.T.C. SAINTE NEOMAYE</t>
  </si>
  <si>
    <t>BTC  DE L'AUNIS</t>
  </si>
  <si>
    <t>B. T. DES 3 VALLEES</t>
  </si>
  <si>
    <t>COMITE_80</t>
  </si>
  <si>
    <t>B.T.C. AIRAINES</t>
  </si>
  <si>
    <t>B.T.C. DU BOCAGE</t>
  </si>
  <si>
    <t>CLUB LA PIGEONNIERE</t>
  </si>
  <si>
    <t>COMITE_81</t>
  </si>
  <si>
    <t>B.T.C. ALBIGEOIS</t>
  </si>
  <si>
    <t>B.T.C. DU VAURAIS</t>
  </si>
  <si>
    <t>B.T.C. TARTAS</t>
  </si>
  <si>
    <t>BTC VILLEFRANCHE D'ALBIGEOIS</t>
  </si>
  <si>
    <t>STADE BT LUCIEN MONTAGNE</t>
  </si>
  <si>
    <t>COMITE_82</t>
  </si>
  <si>
    <t>AS. DES TIREURS COQUELICOTS MONTECHOIS</t>
  </si>
  <si>
    <t>AS. TIREURS MALAUSAINS</t>
  </si>
  <si>
    <t>B.T.C. BEAUMONTOIS</t>
  </si>
  <si>
    <t>BTC DOMAINE DU PERIGAL</t>
  </si>
  <si>
    <t>A.S. ST PAULOISE TIR</t>
  </si>
  <si>
    <t>COMITE_83</t>
  </si>
  <si>
    <t>AZUR SHOOTING CLUB</t>
  </si>
  <si>
    <t>B.T.C. DE SIGNES</t>
  </si>
  <si>
    <t>B.T.C. LE PIAF</t>
  </si>
  <si>
    <t>B.T.C. MUYOIS</t>
  </si>
  <si>
    <t>B.T.C. PIERREFEU</t>
  </si>
  <si>
    <t>B.T.C. PUGETOIS</t>
  </si>
  <si>
    <t>BTC DRACENOIS</t>
  </si>
  <si>
    <t>COGOLIN TRAP</t>
  </si>
  <si>
    <t>TIR CLUB SALERNOIS</t>
  </si>
  <si>
    <t>COMITE_84</t>
  </si>
  <si>
    <t>B.T.C. BOLLENE</t>
  </si>
  <si>
    <t xml:space="preserve">BALL TRAP CLUB DURANCE </t>
  </si>
  <si>
    <t>COMITE_86</t>
  </si>
  <si>
    <t>COURLIS CLUB</t>
  </si>
  <si>
    <t>LE PASSOUR</t>
  </si>
  <si>
    <t>POITIERS TRAP</t>
  </si>
  <si>
    <t>COMITE_87</t>
  </si>
  <si>
    <t>ASS. TIR DES FRESSANGES</t>
  </si>
  <si>
    <t>B.T.C. AREDIEN</t>
  </si>
  <si>
    <t>B.T.C. CASTELNEUVIEN</t>
  </si>
  <si>
    <t>B.T.C. DE SAINT JUNIEN</t>
  </si>
  <si>
    <t>B.T.C. ROCHECHOUART</t>
  </si>
  <si>
    <t>COMITE_88</t>
  </si>
  <si>
    <t>T. P. ARGILE VITTEL</t>
  </si>
  <si>
    <t>AUXERRE TIR CLUB</t>
  </si>
  <si>
    <t>COMITE_89</t>
  </si>
  <si>
    <t>BTC CHAMPVALLON</t>
  </si>
  <si>
    <t>COMITE_91</t>
  </si>
  <si>
    <t>ASADP PLATEAU</t>
  </si>
  <si>
    <t>B.T. DE BRETIGNY</t>
  </si>
  <si>
    <t>B.T. VAL DE JUINE</t>
  </si>
  <si>
    <t>BTC  LA CERISAILLE</t>
  </si>
  <si>
    <t>C.I. GOLDEN CLAY</t>
  </si>
  <si>
    <t>C.O.S. RENAULT LARDY</t>
  </si>
  <si>
    <t>SNECMA SP. CORBEIL B.T.</t>
  </si>
  <si>
    <t>COMITE_92</t>
  </si>
  <si>
    <t>CLUB DU CEDRE</t>
  </si>
  <si>
    <t>DASSAULT SPORT ST-CLOUD</t>
  </si>
  <si>
    <t>ENTENTE SPORT. RENAULT</t>
  </si>
  <si>
    <t>OYGENE PSA</t>
  </si>
  <si>
    <t>COMITE_93</t>
  </si>
  <si>
    <t>A.S.C BELLOY EN FRANCE</t>
  </si>
  <si>
    <t>COMITE_95</t>
  </si>
  <si>
    <t>B.T. DE GONESSE</t>
  </si>
  <si>
    <t>B.T.C. PONTOISE</t>
  </si>
  <si>
    <t>U.S. MARCEL DASSAULT</t>
  </si>
  <si>
    <t>A.S.B.T.T.L</t>
  </si>
  <si>
    <t>Réunion</t>
  </si>
  <si>
    <t>REUNION</t>
  </si>
  <si>
    <t>Guyane</t>
  </si>
  <si>
    <t>GUYANE</t>
  </si>
  <si>
    <t>AMICALE BALL TRAP</t>
  </si>
  <si>
    <t>Martinique</t>
  </si>
  <si>
    <t>MARTINIQUE</t>
  </si>
  <si>
    <t>AMICALE PARC.CH. VAUCLIN</t>
  </si>
  <si>
    <t>ASS LA SAVANE BT</t>
  </si>
  <si>
    <t>GUADELOUPE</t>
  </si>
  <si>
    <t>B. T. C. DE KOUROU</t>
  </si>
  <si>
    <t>B.T.C. LA MADELEINE</t>
  </si>
  <si>
    <t>BALL TRAP CLUB SAINT PAULOIS</t>
  </si>
  <si>
    <t>ST PIERRE &amp; MIQUELON</t>
  </si>
  <si>
    <t>Saint Pierre et Miquelon</t>
  </si>
  <si>
    <t>BTC OUEST GUYANAIS</t>
  </si>
  <si>
    <t>GUYANE PARCOURS CHASSE</t>
  </si>
  <si>
    <t>LA BATTERIE</t>
  </si>
  <si>
    <t>MOUSQUET LAMENTINOIS</t>
  </si>
  <si>
    <t>STE DE TIR DE SAINT PIERRE</t>
  </si>
  <si>
    <t>St Pierre et Miquelon</t>
  </si>
  <si>
    <t>STE TIR DE BOURBON</t>
  </si>
  <si>
    <t>T.S. CLUB MARTINIQUE</t>
  </si>
  <si>
    <t>BOURAIL GUN CLUB</t>
  </si>
  <si>
    <t>Nouvelle-Calédonie</t>
  </si>
  <si>
    <t>NOUVELLE-CALEDONIE</t>
  </si>
  <si>
    <t>COMITE_98</t>
  </si>
  <si>
    <t>CLUB TIR CALEDONIEN</t>
  </si>
  <si>
    <t>CLUB TIR DE KOUMAC</t>
  </si>
  <si>
    <t>KAALA GUN CLUB</t>
  </si>
  <si>
    <t>POUEMBOUT GUN CLUB</t>
  </si>
  <si>
    <t>ARS BALL TRAP</t>
  </si>
  <si>
    <t>NIMES SHOOTING CLUB</t>
  </si>
  <si>
    <t>PERIGORD SHOOTING CLUB</t>
  </si>
  <si>
    <t>A.C.T.C</t>
  </si>
  <si>
    <t>BALL TRAP CLUB LA ROMAINE</t>
  </si>
  <si>
    <t>A.D.A.M.A.CY.ET.SPORT DE NATURE</t>
  </si>
  <si>
    <t>B.T.C.C.P</t>
  </si>
  <si>
    <t>CENTRE DE TIR HAUTE SAINTONGE</t>
  </si>
  <si>
    <t>BALL TRAP CLUB SAUVETERROIS</t>
  </si>
  <si>
    <t>TRAP CORPO KSB</t>
  </si>
  <si>
    <t>BALL TRAP BEGUDIEN</t>
  </si>
  <si>
    <t>CSLGTV</t>
  </si>
  <si>
    <t>LA CIBLE BALL TRAP Club de tir de Sarralbe</t>
  </si>
  <si>
    <t>BALL TRAP CLUB SEZANNAIS</t>
  </si>
  <si>
    <t>BALL TRAP D'AMPUGNANI</t>
  </si>
  <si>
    <t>ACL GRAMAT</t>
  </si>
  <si>
    <t>CLAYS SHOOTING SAINS LES MARQUION</t>
  </si>
  <si>
    <t>CELINE CATTOEN BALL TRAP</t>
  </si>
  <si>
    <t>CERCLE DE TIR COMTOIS</t>
  </si>
  <si>
    <t>BALL TRAP ARAMONAIS</t>
  </si>
  <si>
    <t>13001001</t>
  </si>
  <si>
    <t>13001010</t>
  </si>
  <si>
    <t>13001005</t>
  </si>
  <si>
    <t>13001060</t>
  </si>
  <si>
    <t>13001004</t>
  </si>
  <si>
    <t>13001047</t>
  </si>
  <si>
    <t>16002004</t>
  </si>
  <si>
    <t>16002003</t>
  </si>
  <si>
    <t>16002007</t>
  </si>
  <si>
    <t>16002010</t>
  </si>
  <si>
    <t>16002011</t>
  </si>
  <si>
    <t>16002006</t>
  </si>
  <si>
    <t>18005115</t>
  </si>
  <si>
    <t>18005110</t>
  </si>
  <si>
    <t>18005100</t>
  </si>
  <si>
    <t>20007010</t>
  </si>
  <si>
    <t>20007007</t>
  </si>
  <si>
    <t>20007001</t>
  </si>
  <si>
    <t>20007111</t>
  </si>
  <si>
    <t>20007003</t>
  </si>
  <si>
    <t>20007002</t>
  </si>
  <si>
    <t>19009003</t>
  </si>
  <si>
    <t>11011009</t>
  </si>
  <si>
    <t>11011005</t>
  </si>
  <si>
    <t>11011006</t>
  </si>
  <si>
    <t>11011004</t>
  </si>
  <si>
    <t>11011018</t>
  </si>
  <si>
    <t>11011003</t>
  </si>
  <si>
    <t>11011011</t>
  </si>
  <si>
    <t>19012003</t>
  </si>
  <si>
    <t>19012001</t>
  </si>
  <si>
    <t>19012150</t>
  </si>
  <si>
    <t>18013011</t>
  </si>
  <si>
    <t>18013006</t>
  </si>
  <si>
    <t>18013024</t>
  </si>
  <si>
    <t>18013004</t>
  </si>
  <si>
    <t>18013021</t>
  </si>
  <si>
    <t>18013001</t>
  </si>
  <si>
    <t>18013069</t>
  </si>
  <si>
    <t>18013002</t>
  </si>
  <si>
    <t>18013008</t>
  </si>
  <si>
    <t>18013020</t>
  </si>
  <si>
    <t>18013115</t>
  </si>
  <si>
    <t>14014005</t>
  </si>
  <si>
    <t>14014008</t>
  </si>
  <si>
    <t>14014011</t>
  </si>
  <si>
    <t>14014010</t>
  </si>
  <si>
    <t>14014004</t>
  </si>
  <si>
    <t>17016004</t>
  </si>
  <si>
    <t>17016005</t>
  </si>
  <si>
    <t>17016009</t>
  </si>
  <si>
    <t>17016002</t>
  </si>
  <si>
    <t>17016008</t>
  </si>
  <si>
    <t>17016006</t>
  </si>
  <si>
    <t>17017020</t>
  </si>
  <si>
    <t>17017006</t>
  </si>
  <si>
    <t>17017007</t>
  </si>
  <si>
    <t>17017014</t>
  </si>
  <si>
    <t>17017013</t>
  </si>
  <si>
    <t>17017002</t>
  </si>
  <si>
    <t>26020015</t>
  </si>
  <si>
    <t>26020011</t>
  </si>
  <si>
    <t>26020007</t>
  </si>
  <si>
    <t>26020009</t>
  </si>
  <si>
    <t>26020002</t>
  </si>
  <si>
    <t>26020013</t>
  </si>
  <si>
    <t>26020025</t>
  </si>
  <si>
    <t>26020003</t>
  </si>
  <si>
    <t>26020010</t>
  </si>
  <si>
    <t>26020018</t>
  </si>
  <si>
    <t>26020021</t>
  </si>
  <si>
    <t>26020017</t>
  </si>
  <si>
    <t>27023016</t>
  </si>
  <si>
    <t>27023005</t>
  </si>
  <si>
    <t>23025003</t>
  </si>
  <si>
    <t>23025011</t>
  </si>
  <si>
    <t>23025008</t>
  </si>
  <si>
    <t>23025005</t>
  </si>
  <si>
    <t>23025009</t>
  </si>
  <si>
    <t>20026002</t>
  </si>
  <si>
    <t>20026003</t>
  </si>
  <si>
    <t>20026004</t>
  </si>
  <si>
    <t>20026001</t>
  </si>
  <si>
    <t>20026073</t>
  </si>
  <si>
    <t>20026007</t>
  </si>
  <si>
    <t>14027027</t>
  </si>
  <si>
    <t>14027001</t>
  </si>
  <si>
    <t>14027004</t>
  </si>
  <si>
    <t>14027006</t>
  </si>
  <si>
    <t>14027002</t>
  </si>
  <si>
    <t>14027003</t>
  </si>
  <si>
    <t>14027025</t>
  </si>
  <si>
    <t>11030008</t>
  </si>
  <si>
    <t>11030003</t>
  </si>
  <si>
    <t>11030019</t>
  </si>
  <si>
    <t>11030009</t>
  </si>
  <si>
    <t>11030020</t>
  </si>
  <si>
    <t>11030022</t>
  </si>
  <si>
    <t>11030001</t>
  </si>
  <si>
    <t>11030013</t>
  </si>
  <si>
    <t>11030021</t>
  </si>
  <si>
    <t>19031020</t>
  </si>
  <si>
    <t>19031094</t>
  </si>
  <si>
    <t>19031160</t>
  </si>
  <si>
    <t>19031003</t>
  </si>
  <si>
    <t>19031007</t>
  </si>
  <si>
    <t>19031021</t>
  </si>
  <si>
    <t>19031012</t>
  </si>
  <si>
    <t>19031010</t>
  </si>
  <si>
    <t>19031018</t>
  </si>
  <si>
    <t>19031031</t>
  </si>
  <si>
    <t>19031014</t>
  </si>
  <si>
    <t>19032015</t>
  </si>
  <si>
    <t>19032041</t>
  </si>
  <si>
    <t>19032002</t>
  </si>
  <si>
    <t>19032005</t>
  </si>
  <si>
    <t>19032120</t>
  </si>
  <si>
    <t>19032009</t>
  </si>
  <si>
    <t>11034001</t>
  </si>
  <si>
    <t>11034006</t>
  </si>
  <si>
    <t>11034014</t>
  </si>
  <si>
    <t>11034012</t>
  </si>
  <si>
    <t>11034007</t>
  </si>
  <si>
    <t>11034011</t>
  </si>
  <si>
    <t>11034003</t>
  </si>
  <si>
    <t>20038002</t>
  </si>
  <si>
    <t>20038010</t>
  </si>
  <si>
    <t>20038045</t>
  </si>
  <si>
    <t>20038018</t>
  </si>
  <si>
    <t>20038017</t>
  </si>
  <si>
    <t>20038012</t>
  </si>
  <si>
    <t>20038037</t>
  </si>
  <si>
    <t>20038042</t>
  </si>
  <si>
    <t>20038001</t>
  </si>
  <si>
    <t>23039006</t>
  </si>
  <si>
    <t>23039002</t>
  </si>
  <si>
    <t>23039011</t>
  </si>
  <si>
    <t>23039010</t>
  </si>
  <si>
    <t>23039008</t>
  </si>
  <si>
    <t>23039001</t>
  </si>
  <si>
    <t>13042004</t>
  </si>
  <si>
    <t>13042081</t>
  </si>
  <si>
    <t>13042065</t>
  </si>
  <si>
    <t>13042003</t>
  </si>
  <si>
    <t>13042048</t>
  </si>
  <si>
    <t>19046005</t>
  </si>
  <si>
    <t>19046138</t>
  </si>
  <si>
    <t>14050001</t>
  </si>
  <si>
    <t>14050015</t>
  </si>
  <si>
    <t>14050002</t>
  </si>
  <si>
    <t>12054010</t>
  </si>
  <si>
    <t>12054009</t>
  </si>
  <si>
    <t>12054004</t>
  </si>
  <si>
    <t>12055004</t>
  </si>
  <si>
    <t>12055003</t>
  </si>
  <si>
    <t>12055001</t>
  </si>
  <si>
    <t>12055005</t>
  </si>
  <si>
    <t>12055007</t>
  </si>
  <si>
    <t>12057001</t>
  </si>
  <si>
    <t>12057021</t>
  </si>
  <si>
    <t>12057026</t>
  </si>
  <si>
    <t>12057005</t>
  </si>
  <si>
    <t>15059022</t>
  </si>
  <si>
    <t>15059017</t>
  </si>
  <si>
    <t>15059004</t>
  </si>
  <si>
    <t>15059028</t>
  </si>
  <si>
    <t>15059018</t>
  </si>
  <si>
    <t>15059005</t>
  </si>
  <si>
    <t>15059015</t>
  </si>
  <si>
    <t>15059001</t>
  </si>
  <si>
    <t>15059025</t>
  </si>
  <si>
    <t>15059026</t>
  </si>
  <si>
    <t>15059024</t>
  </si>
  <si>
    <t>15059020</t>
  </si>
  <si>
    <t>15059016</t>
  </si>
  <si>
    <t>15059006</t>
  </si>
  <si>
    <t>15059009</t>
  </si>
  <si>
    <t>16060004</t>
  </si>
  <si>
    <t>16060010</t>
  </si>
  <si>
    <t>16060022</t>
  </si>
  <si>
    <t>16060026</t>
  </si>
  <si>
    <t>16060001</t>
  </si>
  <si>
    <t>16060027</t>
  </si>
  <si>
    <t>14061003</t>
  </si>
  <si>
    <t>14050005</t>
  </si>
  <si>
    <t>14061001</t>
  </si>
  <si>
    <t>14061092</t>
  </si>
  <si>
    <t>14061009</t>
  </si>
  <si>
    <t>15062020</t>
  </si>
  <si>
    <t>15062004</t>
  </si>
  <si>
    <t>15062002</t>
  </si>
  <si>
    <t>15062015</t>
  </si>
  <si>
    <t>15062011</t>
  </si>
  <si>
    <t>15062022</t>
  </si>
  <si>
    <t>15062026</t>
  </si>
  <si>
    <t>15062003</t>
  </si>
  <si>
    <t>15062027</t>
  </si>
  <si>
    <t>15062038</t>
  </si>
  <si>
    <t>15062019</t>
  </si>
  <si>
    <t>15062023</t>
  </si>
  <si>
    <t>19065045</t>
  </si>
  <si>
    <t>19065002</t>
  </si>
  <si>
    <t>19065003</t>
  </si>
  <si>
    <t>19065015</t>
  </si>
  <si>
    <t>19065004</t>
  </si>
  <si>
    <t>19065040</t>
  </si>
  <si>
    <t>19065008</t>
  </si>
  <si>
    <t>19065021</t>
  </si>
  <si>
    <t>19065007</t>
  </si>
  <si>
    <t>19065023</t>
  </si>
  <si>
    <t>11066002</t>
  </si>
  <si>
    <t>11066051</t>
  </si>
  <si>
    <t>11066006</t>
  </si>
  <si>
    <t>11066056</t>
  </si>
  <si>
    <t>13069071</t>
  </si>
  <si>
    <t>13069022</t>
  </si>
  <si>
    <t>13069006</t>
  </si>
  <si>
    <t>13069019</t>
  </si>
  <si>
    <t>13069003</t>
  </si>
  <si>
    <t>13069063</t>
  </si>
  <si>
    <t>23070004</t>
  </si>
  <si>
    <t>23070002</t>
  </si>
  <si>
    <t>23070001</t>
  </si>
  <si>
    <t>23070007</t>
  </si>
  <si>
    <t>20073011</t>
  </si>
  <si>
    <t>20073010</t>
  </si>
  <si>
    <t>20073001</t>
  </si>
  <si>
    <t>20074001</t>
  </si>
  <si>
    <t>20074031</t>
  </si>
  <si>
    <t>20074007</t>
  </si>
  <si>
    <t>10075010</t>
  </si>
  <si>
    <t>10075007</t>
  </si>
  <si>
    <t>10075005</t>
  </si>
  <si>
    <t>10075041</t>
  </si>
  <si>
    <t>14076005</t>
  </si>
  <si>
    <t>14076010</t>
  </si>
  <si>
    <t>14076100</t>
  </si>
  <si>
    <t>14076012</t>
  </si>
  <si>
    <t>14076003</t>
  </si>
  <si>
    <t>14076004</t>
  </si>
  <si>
    <t>14076009</t>
  </si>
  <si>
    <t>14076001</t>
  </si>
  <si>
    <t>14076051</t>
  </si>
  <si>
    <t>10077009</t>
  </si>
  <si>
    <t>10077007</t>
  </si>
  <si>
    <t>10077104</t>
  </si>
  <si>
    <t>10077012</t>
  </si>
  <si>
    <t>10077050</t>
  </si>
  <si>
    <t>10077008</t>
  </si>
  <si>
    <t>10077014</t>
  </si>
  <si>
    <t>10077091</t>
  </si>
  <si>
    <t>10077006</t>
  </si>
  <si>
    <t>10077013</t>
  </si>
  <si>
    <t>10078004</t>
  </si>
  <si>
    <t>10078016</t>
  </si>
  <si>
    <t>10078003</t>
  </si>
  <si>
    <t>10078006</t>
  </si>
  <si>
    <t>10078050</t>
  </si>
  <si>
    <t>10078222</t>
  </si>
  <si>
    <t>10078010</t>
  </si>
  <si>
    <t>17079002</t>
  </si>
  <si>
    <t>17079004</t>
  </si>
  <si>
    <t>16080015</t>
  </si>
  <si>
    <t>16080012</t>
  </si>
  <si>
    <t>16080009</t>
  </si>
  <si>
    <t>16080003</t>
  </si>
  <si>
    <t>19081026</t>
  </si>
  <si>
    <t>19081136</t>
  </si>
  <si>
    <t>19081004</t>
  </si>
  <si>
    <t>19081040</t>
  </si>
  <si>
    <t>19081085</t>
  </si>
  <si>
    <t>19082111</t>
  </si>
  <si>
    <t>19082001</t>
  </si>
  <si>
    <t>19082005</t>
  </si>
  <si>
    <t>19082008</t>
  </si>
  <si>
    <t>18084005</t>
  </si>
  <si>
    <t>18084007</t>
  </si>
  <si>
    <t>17086006</t>
  </si>
  <si>
    <t>17086010</t>
  </si>
  <si>
    <t>17086003</t>
  </si>
  <si>
    <t>17086005</t>
  </si>
  <si>
    <t>27087007</t>
  </si>
  <si>
    <t>27087005</t>
  </si>
  <si>
    <t>27087002</t>
  </si>
  <si>
    <t>27087038</t>
  </si>
  <si>
    <t>27087044</t>
  </si>
  <si>
    <t>12088002</t>
  </si>
  <si>
    <t>10091006</t>
  </si>
  <si>
    <t>10091002</t>
  </si>
  <si>
    <t>10091020</t>
  </si>
  <si>
    <t>10091590</t>
  </si>
  <si>
    <t>10091016</t>
  </si>
  <si>
    <t>10091004</t>
  </si>
  <si>
    <t>10091090</t>
  </si>
  <si>
    <t>10092006</t>
  </si>
  <si>
    <t>10092043</t>
  </si>
  <si>
    <t>10092002</t>
  </si>
  <si>
    <t>10092003</t>
  </si>
  <si>
    <t>10093006</t>
  </si>
  <si>
    <t>10095114</t>
  </si>
  <si>
    <t>10095108</t>
  </si>
  <si>
    <t>10095117</t>
  </si>
  <si>
    <t>10095010</t>
  </si>
  <si>
    <t>28097093</t>
  </si>
  <si>
    <t>24097104</t>
  </si>
  <si>
    <t>24097102</t>
  </si>
  <si>
    <t>24097107</t>
  </si>
  <si>
    <t>25097007</t>
  </si>
  <si>
    <t>21097002</t>
  </si>
  <si>
    <t>28097094</t>
  </si>
  <si>
    <t>25097008</t>
  </si>
  <si>
    <t>25097003</t>
  </si>
  <si>
    <t>24097105</t>
  </si>
  <si>
    <t>24097113</t>
  </si>
  <si>
    <t>30097002</t>
  </si>
  <si>
    <t>28097096</t>
  </si>
  <si>
    <t>24097111</t>
  </si>
  <si>
    <t>22098007</t>
  </si>
  <si>
    <t>22098006</t>
  </si>
  <si>
    <t>22098010</t>
  </si>
  <si>
    <t>22098008</t>
  </si>
  <si>
    <t>22098009</t>
  </si>
  <si>
    <t>11030100</t>
  </si>
  <si>
    <t>20074003</t>
  </si>
  <si>
    <t>18084985</t>
  </si>
  <si>
    <t>28097097</t>
  </si>
  <si>
    <t>17017987</t>
  </si>
  <si>
    <t>11030949</t>
  </si>
  <si>
    <t>20026601</t>
  </si>
  <si>
    <t>12057701</t>
  </si>
  <si>
    <t>19046605</t>
  </si>
  <si>
    <t>15062204</t>
  </si>
  <si>
    <t>15062221</t>
  </si>
  <si>
    <t>23070098</t>
  </si>
  <si>
    <t>11030095</t>
  </si>
  <si>
    <t>03003006</t>
  </si>
  <si>
    <t>03003012</t>
  </si>
  <si>
    <t>03003003</t>
  </si>
  <si>
    <t>03003008</t>
  </si>
  <si>
    <t>03003011</t>
  </si>
  <si>
    <t>03003013</t>
  </si>
  <si>
    <t>09006008</t>
  </si>
  <si>
    <t>09006001</t>
  </si>
  <si>
    <t>09006004</t>
  </si>
  <si>
    <t>09006012</t>
  </si>
  <si>
    <t>09006007</t>
  </si>
  <si>
    <t>08008004</t>
  </si>
  <si>
    <t>08008003</t>
  </si>
  <si>
    <t>08008018</t>
  </si>
  <si>
    <t>08010017</t>
  </si>
  <si>
    <t>08010003</t>
  </si>
  <si>
    <t>08010013</t>
  </si>
  <si>
    <t>03015003</t>
  </si>
  <si>
    <t>05085002</t>
  </si>
  <si>
    <t>07018001</t>
  </si>
  <si>
    <t>07018002</t>
  </si>
  <si>
    <t>07018005</t>
  </si>
  <si>
    <t>07018019</t>
  </si>
  <si>
    <t>07018021</t>
  </si>
  <si>
    <t>04021003</t>
  </si>
  <si>
    <t>04021008</t>
  </si>
  <si>
    <t>04021005</t>
  </si>
  <si>
    <t>04021010</t>
  </si>
  <si>
    <t>06022005</t>
  </si>
  <si>
    <t>06022002</t>
  </si>
  <si>
    <t>06022021</t>
  </si>
  <si>
    <t>06022007</t>
  </si>
  <si>
    <t>06022004</t>
  </si>
  <si>
    <t>06022022</t>
  </si>
  <si>
    <t>06022922</t>
  </si>
  <si>
    <t>06022003</t>
  </si>
  <si>
    <t>02024016</t>
  </si>
  <si>
    <t>02024013</t>
  </si>
  <si>
    <t>02024019</t>
  </si>
  <si>
    <t>02024009</t>
  </si>
  <si>
    <t>02024011</t>
  </si>
  <si>
    <t>02024008</t>
  </si>
  <si>
    <t>02024017</t>
  </si>
  <si>
    <t>07028001</t>
  </si>
  <si>
    <t>07028005</t>
  </si>
  <si>
    <t>07028003</t>
  </si>
  <si>
    <t>07028007</t>
  </si>
  <si>
    <t>07028010</t>
  </si>
  <si>
    <t>06029014</t>
  </si>
  <si>
    <t>02033009</t>
  </si>
  <si>
    <t>02033038</t>
  </si>
  <si>
    <t>02033046</t>
  </si>
  <si>
    <t>02033001</t>
  </si>
  <si>
    <t>02033022</t>
  </si>
  <si>
    <t>02033020</t>
  </si>
  <si>
    <t>02033010</t>
  </si>
  <si>
    <t>02033045</t>
  </si>
  <si>
    <t>02033044</t>
  </si>
  <si>
    <t>02033037</t>
  </si>
  <si>
    <t>02033021</t>
  </si>
  <si>
    <t>02033013</t>
  </si>
  <si>
    <t>02033067</t>
  </si>
  <si>
    <t>02033047</t>
  </si>
  <si>
    <t>02033008</t>
  </si>
  <si>
    <t>02033029</t>
  </si>
  <si>
    <t>02033024</t>
  </si>
  <si>
    <t>02033003</t>
  </si>
  <si>
    <t>02033080</t>
  </si>
  <si>
    <t>06035020</t>
  </si>
  <si>
    <t>06035015</t>
  </si>
  <si>
    <t>06035018</t>
  </si>
  <si>
    <t>07036001</t>
  </si>
  <si>
    <t>07037008</t>
  </si>
  <si>
    <t>07037080</t>
  </si>
  <si>
    <t>07037009</t>
  </si>
  <si>
    <t>07037005</t>
  </si>
  <si>
    <t>07037006</t>
  </si>
  <si>
    <t>07037054</t>
  </si>
  <si>
    <t>07037002</t>
  </si>
  <si>
    <t>07037003</t>
  </si>
  <si>
    <t>07037011</t>
  </si>
  <si>
    <t>07037046</t>
  </si>
  <si>
    <t>07037013</t>
  </si>
  <si>
    <t>02040009</t>
  </si>
  <si>
    <t>02040007</t>
  </si>
  <si>
    <t>02040002</t>
  </si>
  <si>
    <t>02040015</t>
  </si>
  <si>
    <t>02040043</t>
  </si>
  <si>
    <t>02040013</t>
  </si>
  <si>
    <t>02040019</t>
  </si>
  <si>
    <t>02040010</t>
  </si>
  <si>
    <t>02040018</t>
  </si>
  <si>
    <t>02040011</t>
  </si>
  <si>
    <t>02040017</t>
  </si>
  <si>
    <t>02040041</t>
  </si>
  <si>
    <t>07041011</t>
  </si>
  <si>
    <t>07041009</t>
  </si>
  <si>
    <t>07041016</t>
  </si>
  <si>
    <t>07041005</t>
  </si>
  <si>
    <t>07041001</t>
  </si>
  <si>
    <t>07041013</t>
  </si>
  <si>
    <t>07041008</t>
  </si>
  <si>
    <t>03043055</t>
  </si>
  <si>
    <t>05044002</t>
  </si>
  <si>
    <t>07045007</t>
  </si>
  <si>
    <t>07045004</t>
  </si>
  <si>
    <t>07045012</t>
  </si>
  <si>
    <t>07045008</t>
  </si>
  <si>
    <t>07045006</t>
  </si>
  <si>
    <t>02047001</t>
  </si>
  <si>
    <t>02047002</t>
  </si>
  <si>
    <t>02047004</t>
  </si>
  <si>
    <t>02047029</t>
  </si>
  <si>
    <t>02047003</t>
  </si>
  <si>
    <t>05049002</t>
  </si>
  <si>
    <t>08051003</t>
  </si>
  <si>
    <t>08051010</t>
  </si>
  <si>
    <t>08051007</t>
  </si>
  <si>
    <t>08051006</t>
  </si>
  <si>
    <t>08051009</t>
  </si>
  <si>
    <t>08051002</t>
  </si>
  <si>
    <t>08051001</t>
  </si>
  <si>
    <t>08052003</t>
  </si>
  <si>
    <t>08052002</t>
  </si>
  <si>
    <t>08052001</t>
  </si>
  <si>
    <t>05053001</t>
  </si>
  <si>
    <t>06056020</t>
  </si>
  <si>
    <t>06056013</t>
  </si>
  <si>
    <t>04058003</t>
  </si>
  <si>
    <t>04058004</t>
  </si>
  <si>
    <t>03063010</t>
  </si>
  <si>
    <t>03063006</t>
  </si>
  <si>
    <t>03063017</t>
  </si>
  <si>
    <t>02064003</t>
  </si>
  <si>
    <t>02064010</t>
  </si>
  <si>
    <t>02064011</t>
  </si>
  <si>
    <t>02064042</t>
  </si>
  <si>
    <t>02064001</t>
  </si>
  <si>
    <t>02064008</t>
  </si>
  <si>
    <t>02064012</t>
  </si>
  <si>
    <t>02064006</t>
  </si>
  <si>
    <t>02064013</t>
  </si>
  <si>
    <t>02064002</t>
  </si>
  <si>
    <t>01067005</t>
  </si>
  <si>
    <t>01067017</t>
  </si>
  <si>
    <t>01067006</t>
  </si>
  <si>
    <t>01067003</t>
  </si>
  <si>
    <t>01068003</t>
  </si>
  <si>
    <t>01068004</t>
  </si>
  <si>
    <t>01068100</t>
  </si>
  <si>
    <t>01068002</t>
  </si>
  <si>
    <t>04071011</t>
  </si>
  <si>
    <t>04071006</t>
  </si>
  <si>
    <t>04071007</t>
  </si>
  <si>
    <t>04071009</t>
  </si>
  <si>
    <t>04071002</t>
  </si>
  <si>
    <t>04071005</t>
  </si>
  <si>
    <t>05072007</t>
  </si>
  <si>
    <t>05072004</t>
  </si>
  <si>
    <t>05072005</t>
  </si>
  <si>
    <t>07028009</t>
  </si>
  <si>
    <t>09083016</t>
  </si>
  <si>
    <t>09083020</t>
  </si>
  <si>
    <t>09083002</t>
  </si>
  <si>
    <t>09083021</t>
  </si>
  <si>
    <t>09083005</t>
  </si>
  <si>
    <t>09083010</t>
  </si>
  <si>
    <t>09083030</t>
  </si>
  <si>
    <t>09083015</t>
  </si>
  <si>
    <t>09083006</t>
  </si>
  <si>
    <t>09083009</t>
  </si>
  <si>
    <t>04089002</t>
  </si>
  <si>
    <t>04089005</t>
  </si>
  <si>
    <t>07036100</t>
  </si>
  <si>
    <t>02024020</t>
  </si>
  <si>
    <t>09006984</t>
  </si>
  <si>
    <t>02024966</t>
  </si>
  <si>
    <t>06029996</t>
  </si>
  <si>
    <t>08051101</t>
  </si>
  <si>
    <t>BALL TRAP DU ROC BECHAUD</t>
  </si>
  <si>
    <t>N°Club</t>
  </si>
  <si>
    <t>F.Initiale / Mise à niveau</t>
  </si>
  <si>
    <t>Objectif
 formateur</t>
  </si>
  <si>
    <t>Label
 EFBT</t>
  </si>
  <si>
    <t>école Fédérale de Ball-Trap</t>
  </si>
  <si>
    <t>Théorie</t>
  </si>
  <si>
    <t>Pratique</t>
  </si>
  <si>
    <t>Total</t>
  </si>
  <si>
    <t>Décision</t>
  </si>
  <si>
    <t>Examen Fin de formation</t>
  </si>
  <si>
    <t>Rattrapage</t>
  </si>
  <si>
    <t xml:space="preserve">Année </t>
  </si>
  <si>
    <t xml:space="preserve">Type de formation </t>
  </si>
  <si>
    <t>Nom du Club</t>
  </si>
  <si>
    <t>N° Club FFBT</t>
  </si>
  <si>
    <t>Candidat</t>
  </si>
  <si>
    <t>F. Initiale</t>
  </si>
  <si>
    <t>C.Postal &amp; Ville</t>
  </si>
  <si>
    <t>N° du club</t>
  </si>
  <si>
    <t>En cours</t>
  </si>
  <si>
    <t>Session 2</t>
  </si>
  <si>
    <t>Ressentez-vous le besoin d'une formation complémentaire ? Si oui, laquelle ?</t>
  </si>
  <si>
    <t xml:space="preserve">Madame, Monsieur,  Nous espérons que ce stage aura répondu à vos attentes. Votre avis est important. Nous vous remercions de consacrer quelques minutes pour nous faire part de votre opinion 
en remplissant le questionnaire. Nous pourrons ainsi nous améliorer afin de satisfaire vos besoins.Restant à votre disposition pour tout complément d’information. A très bientôt. </t>
  </si>
  <si>
    <t>Référence de la Formation :</t>
  </si>
  <si>
    <t xml:space="preserve">Publication de la formation </t>
  </si>
  <si>
    <t>Madame, Monsieur,</t>
  </si>
  <si>
    <t xml:space="preserve">Suite à votre demande, nous vous confirmons votre inscription à la formation de formateurs </t>
  </si>
  <si>
    <t xml:space="preserve">Vous trouverez ci-dessous les informations pratiques. </t>
  </si>
  <si>
    <t>La formation Initiateur est ouverte à toute personne majeure licenciée depuis plus de 3 ans à la F.F.B.T.
Le dossier d'inscription est disponible sur le site de la FFBT - Rubrique : Ecoles Fédérales de Ball-Trap - Formation de formateurs - M'inscrire à une formation
La demande de formation doit être visée par le Président de votre Club puis transmise à votre Référent Régional  accompagnée de votre licence validée ainsi que des titres de formateur déjà obtenus à l'adresse mail suivante :</t>
  </si>
  <si>
    <t>Pour toute information complémentaire, n'hésitez pas à contacter votre référent à l'adresse mail suivante :</t>
  </si>
  <si>
    <t>Formation Pratique</t>
  </si>
  <si>
    <t>Prévoir Arme, munitions et équipements</t>
  </si>
  <si>
    <t>Visa(s)
Formateur(s)</t>
  </si>
  <si>
    <t>Stagiaire 7</t>
  </si>
  <si>
    <t>Stagiaire 8</t>
  </si>
  <si>
    <t>Stagiaire 9</t>
  </si>
  <si>
    <t>Stagiaire 10</t>
  </si>
  <si>
    <t>Stagiaire 11</t>
  </si>
  <si>
    <t>Stagiaire 12</t>
  </si>
  <si>
    <t>Stagiaire 13</t>
  </si>
  <si>
    <t>Stagiaire 14</t>
  </si>
  <si>
    <t>Stagiaire 15</t>
  </si>
  <si>
    <t>Stagiaire 16</t>
  </si>
  <si>
    <t>Stagiaire 17</t>
  </si>
  <si>
    <t>Stagiaire 18</t>
  </si>
  <si>
    <t>Stagiaire 19</t>
  </si>
  <si>
    <t>Stagiaire 20</t>
  </si>
  <si>
    <t>Stagiaire 21</t>
  </si>
  <si>
    <t>Stagiaire 22</t>
  </si>
  <si>
    <t>Stagiaire 23</t>
  </si>
  <si>
    <t>Stagiaire 24</t>
  </si>
  <si>
    <t>Stagiaire 25</t>
  </si>
  <si>
    <t>Stagiaire 26</t>
  </si>
  <si>
    <t>Stagiaire 27</t>
  </si>
  <si>
    <t>Stagiaire 28</t>
  </si>
  <si>
    <t>Stagiaire 29</t>
  </si>
  <si>
    <t>Stagiaire 30</t>
  </si>
  <si>
    <t>Stagiaire 31</t>
  </si>
  <si>
    <t>Stagiaire 32</t>
  </si>
  <si>
    <t>Stagiaire 33</t>
  </si>
  <si>
    <t>Stagiaire 34</t>
  </si>
  <si>
    <t>Stagiaire 35</t>
  </si>
  <si>
    <t>Stagiaire 36</t>
  </si>
  <si>
    <t>Stagiaire 37</t>
  </si>
  <si>
    <t>Stagiaire 38</t>
  </si>
  <si>
    <t>Stagiaire 39</t>
  </si>
  <si>
    <t>Stagiaire 40</t>
  </si>
  <si>
    <t xml:space="preserve">  5  -  Evaluation de la formation</t>
  </si>
  <si>
    <t xml:space="preserve"> 6. Résultats</t>
  </si>
  <si>
    <t>et transmettez-le à la commission formation</t>
  </si>
  <si>
    <t>pour mise en ligne sur le site</t>
  </si>
  <si>
    <t>Une fois la liste définitive, transmettre le fichier complet à la commission formation pour ouverture des droits d'accès aux supports
Si d'autres candidats s'inscrivent après transmission, il faudra réenvoyer le fichier complet</t>
  </si>
  <si>
    <t>1. Publication</t>
  </si>
  <si>
    <t>Création d'une formation</t>
  </si>
  <si>
    <t>Inscription des candidats</t>
  </si>
  <si>
    <t>Publication de la formation</t>
  </si>
  <si>
    <t>Imprimer l'onglet Publication en pdf si vous souhaitez le mettre en ligne sur le site de la région ou pour envoi par mail aux clubs</t>
  </si>
  <si>
    <t>Convocation des stagiaires</t>
  </si>
  <si>
    <t>2. Convocation</t>
  </si>
  <si>
    <t>Imprimer l'onglet Convocation en pdf pour l'envoyer aux candidats inscrits</t>
  </si>
  <si>
    <t>Liste des stagiaires</t>
  </si>
  <si>
    <t>3.Stagiaires</t>
  </si>
  <si>
    <t>Onglet informatif récapitulant les stagiaires inscrits - pas d'usage particulier</t>
  </si>
  <si>
    <t>Fiches d'émargement</t>
  </si>
  <si>
    <t>4. Emargement</t>
  </si>
  <si>
    <t>Imprimer la fiche d'émargement pour signature des candidats lors des journées de formation</t>
  </si>
  <si>
    <t>Evaluation de la formation</t>
  </si>
  <si>
    <t>5. Evaluation</t>
  </si>
  <si>
    <t>Imprimer l'onglet Evaluation (1 par candidat) et leur faire remplir en fin de formation</t>
  </si>
  <si>
    <t>Résultats des candidats</t>
  </si>
  <si>
    <t>6. Résultats</t>
  </si>
  <si>
    <t>Renseigner les résultats sur ce fichier pour chacun des candidats</t>
  </si>
  <si>
    <t>Transmettre le fichier complet à formation@ffbt.asso.fr pour validation et mise en ligne sur le site EFBT</t>
  </si>
  <si>
    <t>Suivi des stagiaires</t>
  </si>
  <si>
    <t>7. Suivi Stagiaire</t>
  </si>
  <si>
    <t>Permet de notifier les éléments importants de chaque candidat lors de la formation</t>
  </si>
  <si>
    <t>8. Bilan de formation</t>
  </si>
  <si>
    <t>Bilan de votre intervention</t>
  </si>
  <si>
    <t>Auto-évaluation de votre formation : Remplir honnêtement !
Ces fiches permettront de faire évoluer les formations à venir</t>
  </si>
  <si>
    <t>Transmettre le fichier complet à formation@ffbt.asso.fr pour valider les accès aux kits pédagogiques des initiateurs 
Scanner et joindre la feuille d'émargement et les évaluations des candidats</t>
  </si>
  <si>
    <t>Clôture de la formation</t>
  </si>
  <si>
    <t>Repas</t>
  </si>
  <si>
    <t>Oui</t>
  </si>
  <si>
    <t>Choisir…</t>
  </si>
  <si>
    <t>Validé</t>
  </si>
  <si>
    <t>Non admis</t>
  </si>
  <si>
    <t>Indiquer ici les candidats inscrits à la formation (Merci de renseigner toutes les informations)</t>
  </si>
  <si>
    <t>Taper le N°Club</t>
  </si>
  <si>
    <t>clubs.nom (pour info - non utilisé)</t>
  </si>
  <si>
    <t>N° Licence*</t>
  </si>
  <si>
    <t>Nom*</t>
  </si>
  <si>
    <t>Prénom*</t>
  </si>
  <si>
    <t>N° Club*</t>
  </si>
  <si>
    <t>Label EFBT*</t>
  </si>
  <si>
    <t>Objectif formation*</t>
  </si>
  <si>
    <t>Formation Initiale ou Mise à niveau*</t>
  </si>
  <si>
    <t>Téléphone</t>
  </si>
  <si>
    <t>Adresse Mail</t>
  </si>
  <si>
    <t>Confirmation Participation</t>
  </si>
  <si>
    <t>Participation</t>
  </si>
  <si>
    <t>Confirmée</t>
  </si>
  <si>
    <t>OK jour1 Abs jour2</t>
  </si>
  <si>
    <t>Abs jour1 OK jour2</t>
  </si>
  <si>
    <t>Indisponible</t>
  </si>
  <si>
    <t>Weblice Inscription
Actif + Titre</t>
  </si>
  <si>
    <t>ALVES MICHEL</t>
  </si>
  <si>
    <t>efbt.nouvelleaquitaine@gmail.com</t>
  </si>
  <si>
    <t>ANDRADE DAVID</t>
  </si>
  <si>
    <t>efbt.alsacelorraine@gmail.com</t>
  </si>
  <si>
    <t>BERTHET THIERRY</t>
  </si>
  <si>
    <t>efbt.alpescotedazur@gmail.com</t>
  </si>
  <si>
    <t>COMOLLI ERIC</t>
  </si>
  <si>
    <t>efbt.auvergnerhonealpes@gmail.com</t>
  </si>
  <si>
    <t>DEHEC ALEXANDRE</t>
  </si>
  <si>
    <t>efbt.champagneardennes@gmail.com</t>
  </si>
  <si>
    <t>DENAES CAROL</t>
  </si>
  <si>
    <t>efbt.hautsdefrance@gmail.com</t>
  </si>
  <si>
    <t>DOUVILLE MICHEL</t>
  </si>
  <si>
    <t>efbt.franchecomte@gmail.com</t>
  </si>
  <si>
    <t>DUQUESNOY MICHEL</t>
  </si>
  <si>
    <t>efbt.bretagnepaysdeloire@gmail.com</t>
  </si>
  <si>
    <t>efbt.normandie@gmail.com</t>
  </si>
  <si>
    <t>LOPEZ REGIS</t>
  </si>
  <si>
    <t>efbt.occitanie@gmail.com</t>
  </si>
  <si>
    <t>MILLET SEBASTIEN</t>
  </si>
  <si>
    <t>efbt.guyane@gmail.com</t>
  </si>
  <si>
    <t>ORSONI PASCAL</t>
  </si>
  <si>
    <t>efbt.corsedusud@gmail.com</t>
  </si>
  <si>
    <t>PAJANIANDY ROGER</t>
  </si>
  <si>
    <t>efbt.reunion@gmail.com</t>
  </si>
  <si>
    <t>PINTO OCTAVIO</t>
  </si>
  <si>
    <t>efbt.iledefrance@gmail.com</t>
  </si>
  <si>
    <t>PRUDENT MARCEL</t>
  </si>
  <si>
    <t>efbt.bourgogne@gmail.com</t>
  </si>
  <si>
    <t>ROYNEL LUCIEN</t>
  </si>
  <si>
    <t>efbt.centrevaldeloire@gmail.com</t>
  </si>
  <si>
    <t>SANTINI FRANCK</t>
  </si>
  <si>
    <t>efbt.hautecorse@gmail.com</t>
  </si>
  <si>
    <t>Public</t>
  </si>
  <si>
    <r>
      <rPr>
        <b/>
        <u/>
        <sz val="8"/>
        <color theme="1"/>
        <rFont val="Calibri"/>
        <family val="2"/>
        <scheme val="minor"/>
      </rPr>
      <t>Information fédérale</t>
    </r>
    <r>
      <rPr>
        <b/>
        <sz val="8"/>
        <color theme="1"/>
        <rFont val="Calibri"/>
        <family val="2"/>
        <scheme val="minor"/>
      </rPr>
      <t xml:space="preserve"> :
La validation de votre inscription par la commission Formation 
vous permettra d'accéder aux supports de formation sur le site fédéral 
Ecoles Fédérales de Ball-Trap - Formation de formateurs - Accéder à mes supports - Les cahiers de l'Initiateur
La durée de formation étant restreinte pour aborder l'intégralité du programme, 
il est de votre ressort de vous préparer à cet examen grâce à ces supports.
L'accès à ces documents est strictement personnel : 
Toute transmission, reproduction, utilisation sous quelle que forme que ce soit, 
même partielle des documents est strictement interdite et sera passible de sanctions.
Le titre d'Initiateur ou Entraineur n'autorise pas la rémunération des formations dispensées.</t>
    </r>
  </si>
  <si>
    <r>
      <rPr>
        <b/>
        <u/>
        <sz val="8"/>
        <color theme="1"/>
        <rFont val="Calibri"/>
        <family val="2"/>
        <scheme val="minor"/>
      </rPr>
      <t>Informations fédérales</t>
    </r>
    <r>
      <rPr>
        <b/>
        <sz val="8"/>
        <color theme="1"/>
        <rFont val="Calibri"/>
        <family val="2"/>
        <scheme val="minor"/>
      </rPr>
      <t xml:space="preserve"> :
La validation de votre inscription par la commission Formation 
vous permet d'accéder aux supports de formation sur le site fédéral 
=&gt; Ecoles Fédérales de Ball-Trap - Formation de formateurs - Accéder à mes supports - Les cahiers de l'Initiateur
La durée de formation étant restreinte pour aborder l'intégralité du programme, 
il est de votre ressort de vous préparer à cet examen grâce à ces supports.
L'accès à ces documents est strictement personnel : 
Toute transmission, reproduction, utilisation, sous quelle que forme que ce soit, 
même partielle des documents est strictement interdite et sera passible de sanctions.
Le titre d'Initiateur ou Entraineur n'autorise pas la rémunération des formations dispensées.</t>
    </r>
  </si>
  <si>
    <t xml:space="preserve">Convocation à la formation </t>
  </si>
  <si>
    <t>Liste des inscrits à la formation</t>
  </si>
  <si>
    <t>Emargements</t>
  </si>
  <si>
    <t>Suivi Stagiaires</t>
  </si>
  <si>
    <t>Bilan de la formation - Formateur 2</t>
  </si>
  <si>
    <t>Bilan de la formation  -  Formateur 1</t>
  </si>
  <si>
    <t>F. Initiale - Mise à niveau</t>
  </si>
  <si>
    <t>Profil</t>
  </si>
  <si>
    <t>Licenciés Club EFBT</t>
  </si>
  <si>
    <t>Licenciés Club non EFBT</t>
  </si>
  <si>
    <t>Licenciés Club EFBT ou non</t>
  </si>
  <si>
    <t>Date Publication</t>
  </si>
  <si>
    <t>Date Ouverture des droits</t>
  </si>
  <si>
    <t>Date Création de la session</t>
  </si>
  <si>
    <t>Date Transmissiondes résultats</t>
  </si>
  <si>
    <t>Date Envoi Diplômes</t>
  </si>
  <si>
    <t>Date Traitement Résultats Weblice</t>
  </si>
  <si>
    <t>COMITE BASCO LANDAIS BALL TRAP</t>
  </si>
  <si>
    <t>21971701</t>
  </si>
  <si>
    <t>SARCELLE D'OR</t>
  </si>
  <si>
    <t>Désisté</t>
  </si>
  <si>
    <t>Date</t>
  </si>
  <si>
    <t>Commentaires</t>
  </si>
  <si>
    <t>Weblice</t>
  </si>
  <si>
    <t>Diplôme</t>
  </si>
  <si>
    <t>Envoi</t>
  </si>
  <si>
    <t>Rattr. Théorie</t>
  </si>
  <si>
    <t>Rattr. Pratique</t>
  </si>
  <si>
    <t>Rattr. Théo+Prat</t>
  </si>
  <si>
    <t>Absent</t>
  </si>
  <si>
    <t>CLAIRVILLE JEAN-MICHEL</t>
  </si>
  <si>
    <t>efbt.guadeloupe@gmail.com</t>
  </si>
  <si>
    <t>VENITE ERIC</t>
  </si>
  <si>
    <t>efbt.martinique@gmail.com</t>
  </si>
  <si>
    <t>HARANG JACKIE</t>
  </si>
  <si>
    <t>Date Décision définitive</t>
  </si>
  <si>
    <t>Indiquer la date de création de la session</t>
  </si>
  <si>
    <t>Indiquer la date limite d'inscription</t>
  </si>
  <si>
    <t xml:space="preserve">  Evaluation de la pratique</t>
  </si>
  <si>
    <t>Nul</t>
  </si>
  <si>
    <t>Evaluation de la pratique : Session 1 - Débutant</t>
  </si>
  <si>
    <t>Mettre 'x' dans la case correspondant au niveau</t>
  </si>
  <si>
    <t>Tbien</t>
  </si>
  <si>
    <t>Prise en charge du stagiaire ou groupe, Evaluation du niveau de l'élève</t>
  </si>
  <si>
    <t>Présentation de l'initiateur et de son club (organigramme - disciplines pratiquées)</t>
  </si>
  <si>
    <t>Vérifie la licence du tireur (ou autorisation temporaire de pratique)</t>
  </si>
  <si>
    <t>Contrôle des équipements, casques ou bouchons, lunettes de protection</t>
  </si>
  <si>
    <t>Evaluation de l'élève : A-t-il déjà tiré ? Si oui : discipline, niveau... Est-il chasseur ?</t>
  </si>
  <si>
    <t>Vérification de l'arme du tireur et de la compatibilité des munitions</t>
  </si>
  <si>
    <t>Contrôle si tireur droitier ou gaucher</t>
  </si>
  <si>
    <t>Détermination de l'œil directeur</t>
  </si>
  <si>
    <t>Présentation de la séance du jour</t>
  </si>
  <si>
    <t>Rappels sur la discipline (déroulement, type et nb de plateaux, déplacements, comptage…)</t>
  </si>
  <si>
    <t>Contrôle et Rappel des consignes de sécurité et interdictions</t>
  </si>
  <si>
    <t>Port de protections auditives et de lunettes sur les pas de tir et à proximité immédiate pour tous</t>
  </si>
  <si>
    <t>Déplacement fusil ouvert sans munitions, sur le bras/l'épaule canon en avant</t>
  </si>
  <si>
    <t>Déplacement avec un semi-auto : non approvisionné, Culasse ouverte canons vers le haut)</t>
  </si>
  <si>
    <t>Dépose de l'arme déchargée au râtelier lorsqu'elle n'est pas utilisée</t>
  </si>
  <si>
    <t>Interdiction d'épauler hors du pas de tir</t>
  </si>
  <si>
    <t>Interdiction de se retourner avec l'arme chargée</t>
  </si>
  <si>
    <t>Interdiction de viser sur autrui</t>
  </si>
  <si>
    <t>Interdiction de tirer sur les animaux</t>
  </si>
  <si>
    <t>Munitions ; charge maxi 28 g ; plomb :  sept au neuf plomb de Paris (six pour le tir aux hélices)</t>
  </si>
  <si>
    <t>Explication des fondamentaux</t>
  </si>
  <si>
    <t>Écartement des appuis similaires à celui des épaules, pied opposé à la tenue du fusil en avant</t>
  </si>
  <si>
    <t>Prise de l'arme main droite, pas de doigt sur la détente</t>
  </si>
  <si>
    <t>Montée de  l'arme, blocage de la crosse avec le coude au niveau de la hanche</t>
  </si>
  <si>
    <t>Tenue de l'arme main gauche, fermeture en remontant les canons vers la zone sécurisée</t>
  </si>
  <si>
    <t>Avancée légère du fusil, le monter et venir le positionner dans le creux de l'épaule</t>
  </si>
  <si>
    <t>Contrôle du verrouillage en levant le coude et en le rabaissant</t>
  </si>
  <si>
    <t>Application de la joue sur la crosse</t>
  </si>
  <si>
    <t>Pointage vers les repères</t>
  </si>
  <si>
    <t>Pré-déséquilibre</t>
  </si>
  <si>
    <t>Positionnement de l'index sur la détente</t>
  </si>
  <si>
    <t>Appel du plateau ou tir sur un plateau posé au sol</t>
  </si>
  <si>
    <t>Après le coup de fusil retrait du doigt sur la détente</t>
  </si>
  <si>
    <t>Descente de l'arme jusqu'au niveau de la hanche et blocage de la crosse avec le coude</t>
  </si>
  <si>
    <t>Ouverture de la clé, et descente des canons vers le bas avec la main gauche</t>
  </si>
  <si>
    <t>Saisie des cartouches de la main droite pour les mettre dans la poubelle (pour un droitier)</t>
  </si>
  <si>
    <t>Situation de tir</t>
  </si>
  <si>
    <t>Présentation du plateau</t>
  </si>
  <si>
    <t>Contrôle de la position du tireur</t>
  </si>
  <si>
    <t>Contrôle de la prise en main de l'arme</t>
  </si>
  <si>
    <t>Contrôle du pointage</t>
  </si>
  <si>
    <t>Contrôle des points de sécurité</t>
  </si>
  <si>
    <t>Position de l'initiateur par rapport au tireur</t>
  </si>
  <si>
    <t>Capacité à réagir</t>
  </si>
  <si>
    <t>Capacités pédagogiques - Comportement de l'initiateur</t>
  </si>
  <si>
    <t>Organisation du déroulé de la session appliqué</t>
  </si>
  <si>
    <t>Explications claires et audibles</t>
  </si>
  <si>
    <t>Mise en application des fiches techniques</t>
  </si>
  <si>
    <t>Capacité à la démonstration (pas du tir !)</t>
  </si>
  <si>
    <t>Capacité à faire appliquer les consignes</t>
  </si>
  <si>
    <t>Débriefing du groupe et de chaque élève, informations sur la séance suivante</t>
  </si>
  <si>
    <t>Animation du groupe (échanges, questionnement…)</t>
  </si>
  <si>
    <t>Capacité à répondre aux questions posées</t>
  </si>
  <si>
    <t>Rassurant, souriant, donne l'envie de continuer</t>
  </si>
  <si>
    <t>Comportement général de l'initiateur</t>
  </si>
  <si>
    <t>Barême(en points) - Note maxi : 100 points</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</si>
</sst>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3" formatCode="_-* #,##0.00\ _€_-;\-* #,##0.00\ _€_-;_-* &quot;-&quot;??\ _€_-;_-@_-"/>
    <numFmt numFmtId="164" formatCode="[$-F800]dddd\,\ mmmm\ dd\,\ yyyy"/>
    <numFmt numFmtId="165" formatCode="[$-F400]h:mm:ss\ AM/PM"/>
    <numFmt numFmtId="166" formatCode="h:mm;@"/>
    <numFmt numFmtId="167" formatCode="00"/>
    <numFmt numFmtId="168" formatCode="000"/>
    <numFmt numFmtId="169" formatCode="0_ ;\-0\ "/>
    <numFmt numFmtId="170" formatCode="_-* #,##0\ [$€-1]_-;\-* #,##0\ [$€-1]_-;_-* &quot;-&quot;\ [$€-1]_-;_-@_-"/>
    <numFmt numFmtId="171" formatCode="General;;;@"/>
    <numFmt numFmtId="172" formatCode="#,##0;\-#,##0;\ \-\ "/>
    <numFmt numFmtId="173" formatCode="yyyy&quot;年&quot;m&quot;月&quot;d&quot;日&quot;;@"/>
  </numFmts>
  <fonts count="66" x14ac:knownFonts="1">
    <font>
      <sz val="11"/>
      <color theme="1"/>
      <name val="Calibri"/>
      <family val="2"/>
      <scheme val="minor"/>
    </font>
    <font>
      <sz val="11"/>
      <color theme="1"/>
      <name val="Calibri"/>
      <family val="2"/>
      <scheme val="minor"/>
    </font>
    <font>
      <b/>
      <sz val="11"/>
      <color theme="1"/>
      <name val="Calibri"/>
      <family val="2"/>
      <scheme val="minor"/>
    </font>
    <font>
      <sz val="18"/>
      <color theme="1"/>
      <name val="Federal Service Condensed"/>
    </font>
    <font>
      <sz val="10"/>
      <color theme="1"/>
      <name val="Calibri"/>
      <family val="2"/>
      <scheme val="minor"/>
    </font>
    <font>
      <sz val="9"/>
      <color theme="1"/>
      <name val="Calibri"/>
      <family val="2"/>
      <scheme val="minor"/>
    </font>
    <font>
      <sz val="8"/>
      <color theme="1"/>
      <name val="Calibri"/>
      <family val="2"/>
      <scheme val="minor"/>
    </font>
    <font>
      <b/>
      <sz val="10"/>
      <color theme="1"/>
      <name val="Calibri"/>
      <family val="2"/>
      <scheme val="minor"/>
    </font>
    <font>
      <sz val="14"/>
      <color theme="1"/>
      <name val="Calibri"/>
      <family val="2"/>
      <scheme val="minor"/>
    </font>
    <font>
      <sz val="10"/>
      <color theme="0" tint="-0.499984740745262"/>
      <name val="Calibri"/>
      <family val="2"/>
      <scheme val="minor"/>
    </font>
    <font>
      <sz val="10"/>
      <name val="Calibri"/>
      <family val="2"/>
      <scheme val="minor"/>
    </font>
    <font>
      <i/>
      <sz val="10"/>
      <color theme="0" tint="-0.34998626667073579"/>
      <name val="Calibri"/>
      <family val="2"/>
      <scheme val="minor"/>
    </font>
    <font>
      <i/>
      <sz val="9"/>
      <color theme="0" tint="-0.34998626667073579"/>
      <name val="Calibri"/>
      <family val="2"/>
      <scheme val="minor"/>
    </font>
    <font>
      <i/>
      <sz val="9"/>
      <name val="Calibri"/>
      <family val="2"/>
      <scheme val="minor"/>
    </font>
    <font>
      <b/>
      <sz val="9"/>
      <color theme="1"/>
      <name val="Calibri"/>
      <family val="2"/>
      <scheme val="minor"/>
    </font>
    <font>
      <i/>
      <sz val="11"/>
      <name val="Calibri"/>
      <family val="2"/>
      <scheme val="minor"/>
    </font>
    <font>
      <sz val="9"/>
      <name val="Calibri"/>
      <family val="2"/>
      <scheme val="minor"/>
    </font>
    <font>
      <sz val="11"/>
      <name val="Calibri"/>
      <family val="2"/>
      <scheme val="minor"/>
    </font>
    <font>
      <sz val="12"/>
      <name val="Calibri"/>
      <family val="2"/>
      <scheme val="minor"/>
    </font>
    <font>
      <b/>
      <sz val="12"/>
      <name val="Calibri"/>
      <family val="2"/>
      <scheme val="minor"/>
    </font>
    <font>
      <b/>
      <sz val="14"/>
      <color indexed="53"/>
      <name val="Calibri"/>
      <family val="2"/>
      <scheme val="minor"/>
    </font>
    <font>
      <b/>
      <sz val="9"/>
      <color indexed="63"/>
      <name val="Calibri"/>
      <family val="2"/>
      <scheme val="minor"/>
    </font>
    <font>
      <b/>
      <sz val="16"/>
      <color indexed="23"/>
      <name val="Wingdings"/>
      <charset val="2"/>
    </font>
    <font>
      <sz val="9"/>
      <color indexed="8"/>
      <name val="Calibri"/>
      <family val="2"/>
      <scheme val="minor"/>
    </font>
    <font>
      <b/>
      <sz val="9"/>
      <color indexed="8"/>
      <name val="Calibri"/>
      <family val="2"/>
      <scheme val="minor"/>
    </font>
    <font>
      <b/>
      <sz val="8"/>
      <color indexed="63"/>
      <name val="Calibri"/>
      <family val="2"/>
      <scheme val="minor"/>
    </font>
    <font>
      <b/>
      <sz val="9"/>
      <name val="Calibri"/>
      <family val="2"/>
      <scheme val="minor"/>
    </font>
    <font>
      <b/>
      <sz val="12"/>
      <color indexed="63"/>
      <name val="Calibri"/>
      <family val="2"/>
      <scheme val="minor"/>
    </font>
    <font>
      <sz val="9"/>
      <color indexed="63"/>
      <name val="Calibri"/>
      <family val="2"/>
      <scheme val="minor"/>
    </font>
    <font>
      <b/>
      <sz val="10"/>
      <color indexed="23"/>
      <name val="Calibri"/>
      <family val="2"/>
      <scheme val="minor"/>
    </font>
    <font>
      <b/>
      <sz val="16"/>
      <color indexed="23"/>
      <name val="Calibri"/>
      <family val="2"/>
      <scheme val="minor"/>
    </font>
    <font>
      <b/>
      <sz val="8"/>
      <name val="Calibri"/>
      <family val="2"/>
      <scheme val="minor"/>
    </font>
    <font>
      <b/>
      <sz val="10"/>
      <name val="Calibri"/>
      <family val="2"/>
      <scheme val="minor"/>
    </font>
    <font>
      <b/>
      <i/>
      <sz val="9"/>
      <color indexed="18"/>
      <name val="Calibri"/>
      <family val="2"/>
      <scheme val="minor"/>
    </font>
    <font>
      <b/>
      <u/>
      <sz val="9"/>
      <color indexed="8"/>
      <name val="Calibri"/>
      <family val="2"/>
      <scheme val="minor"/>
    </font>
    <font>
      <sz val="16"/>
      <color theme="1"/>
      <name val="Calibri"/>
      <family val="2"/>
      <scheme val="minor"/>
    </font>
    <font>
      <b/>
      <sz val="18"/>
      <color theme="1"/>
      <name val="Federal Service Condensed"/>
    </font>
    <font>
      <b/>
      <i/>
      <sz val="9"/>
      <color theme="0" tint="-0.34998626667073579"/>
      <name val="Calibri"/>
      <family val="2"/>
      <scheme val="minor"/>
    </font>
    <font>
      <b/>
      <sz val="8"/>
      <color theme="1"/>
      <name val="Calibri"/>
      <family val="2"/>
      <scheme val="minor"/>
    </font>
    <font>
      <b/>
      <sz val="12"/>
      <color theme="1"/>
      <name val="Calibri"/>
      <family val="2"/>
      <scheme val="minor"/>
    </font>
    <font>
      <b/>
      <sz val="10"/>
      <color theme="1"/>
      <name val="Federal Service Condensed"/>
    </font>
    <font>
      <b/>
      <i/>
      <sz val="10"/>
      <color theme="0" tint="-0.34998626667073579"/>
      <name val="Calibri"/>
      <family val="2"/>
      <scheme val="minor"/>
    </font>
    <font>
      <b/>
      <sz val="10"/>
      <color theme="0" tint="-0.499984740745262"/>
      <name val="Calibri"/>
      <family val="2"/>
      <scheme val="minor"/>
    </font>
    <font>
      <b/>
      <u/>
      <sz val="8"/>
      <color theme="1"/>
      <name val="Calibri"/>
      <family val="2"/>
      <scheme val="minor"/>
    </font>
    <font>
      <b/>
      <sz val="10"/>
      <color theme="0" tint="-0.249977111117893"/>
      <name val="Calibri"/>
      <family val="2"/>
      <scheme val="minor"/>
    </font>
    <font>
      <sz val="14"/>
      <name val="Calibri"/>
      <family val="2"/>
      <scheme val="minor"/>
    </font>
    <font>
      <b/>
      <sz val="11"/>
      <name val="Calibri"/>
      <family val="2"/>
      <scheme val="minor"/>
    </font>
    <font>
      <i/>
      <sz val="8"/>
      <name val="Calibri"/>
      <family val="2"/>
      <scheme val="minor"/>
    </font>
    <font>
      <sz val="8"/>
      <name val="Calibri"/>
      <family val="2"/>
      <scheme val="minor"/>
    </font>
    <font>
      <b/>
      <sz val="8"/>
      <color indexed="23"/>
      <name val="Calibri"/>
      <family val="2"/>
      <scheme val="minor"/>
    </font>
    <font>
      <sz val="8"/>
      <color indexed="8"/>
      <name val="Calibri"/>
      <family val="2"/>
      <scheme val="minor"/>
    </font>
    <font>
      <b/>
      <sz val="8"/>
      <color indexed="8"/>
      <name val="Calibri"/>
      <family val="2"/>
      <scheme val="minor"/>
    </font>
    <font>
      <b/>
      <i/>
      <sz val="8"/>
      <color indexed="18"/>
      <name val="Calibri"/>
      <family val="2"/>
      <scheme val="minor"/>
    </font>
    <font>
      <b/>
      <u/>
      <sz val="8"/>
      <color indexed="8"/>
      <name val="Calibri"/>
      <family val="2"/>
      <scheme val="minor"/>
    </font>
    <font>
      <sz val="16"/>
      <color theme="1"/>
      <name val="Federal Service Condensed"/>
    </font>
    <font>
      <sz val="12"/>
      <color theme="1"/>
      <name val="Calibri"/>
      <family val="2"/>
      <scheme val="minor"/>
    </font>
    <font>
      <sz val="10"/>
      <color theme="0" tint="-0.34998626667073579"/>
      <name val="Calibri"/>
      <family val="2"/>
      <scheme val="minor"/>
    </font>
    <font>
      <sz val="11"/>
      <color theme="0" tint="-0.34998626667073579"/>
      <name val="Calibri"/>
      <family val="2"/>
      <scheme val="minor"/>
    </font>
    <font>
      <sz val="11"/>
      <color theme="0" tint="-0.499984740745262"/>
      <name val="Calibri"/>
      <family val="2"/>
      <scheme val="minor"/>
    </font>
    <font>
      <b/>
      <sz val="11"/>
      <color indexed="23"/>
      <name val="Calibri"/>
      <family val="2"/>
      <scheme val="minor"/>
    </font>
    <font>
      <i/>
      <sz val="10"/>
      <name val="Calibri"/>
      <family val="2"/>
      <scheme val="minor"/>
    </font>
    <font>
      <sz val="9"/>
      <color theme="0" tint="-0.34998626667073579"/>
      <name val="Calibri"/>
      <family val="2"/>
      <scheme val="minor"/>
    </font>
    <font>
      <sz val="9"/>
      <color theme="9" tint="0.39997558519241921"/>
      <name val="Calibri"/>
      <family val="2"/>
      <scheme val="minor"/>
    </font>
    <font>
      <b/>
      <i/>
      <sz val="10"/>
      <name val="Calibri"/>
      <family val="2"/>
      <scheme val="minor"/>
    </font>
    <font>
      <b/>
      <sz val="10"/>
      <color theme="0" tint="-0.14999847407452621"/>
      <name val="Calibri"/>
      <family val="2"/>
      <scheme val="minor"/>
    </font>
    <font>
      <b/>
      <sz val="9"/>
      <color theme="0" tint="-0.14999847407452621"/>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indexed="9"/>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rgb="FF53D2FF"/>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8" tint="0.79998168889431442"/>
        <bgColor indexed="64"/>
      </patternFill>
    </fill>
  </fills>
  <borders count="13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22"/>
      </left>
      <right/>
      <top style="thin">
        <color indexed="22"/>
      </top>
      <bottom/>
      <diagonal/>
    </border>
    <border>
      <left/>
      <right/>
      <top style="thin">
        <color indexed="22"/>
      </top>
      <bottom style="thin">
        <color indexed="22"/>
      </bottom>
      <diagonal/>
    </border>
    <border>
      <left/>
      <right style="thin">
        <color indexed="22"/>
      </right>
      <top style="thin">
        <color indexed="22"/>
      </top>
      <bottom style="thin">
        <color indexed="22"/>
      </bottom>
      <diagonal/>
    </border>
    <border>
      <left/>
      <right/>
      <top/>
      <bottom style="thin">
        <color indexed="22"/>
      </bottom>
      <diagonal/>
    </border>
    <border>
      <left style="thin">
        <color indexed="22"/>
      </left>
      <right/>
      <top style="thin">
        <color indexed="22"/>
      </top>
      <bottom style="thin">
        <color indexed="22"/>
      </bottom>
      <diagonal/>
    </border>
    <border>
      <left/>
      <right/>
      <top style="thin">
        <color indexed="22"/>
      </top>
      <bottom/>
      <diagonal/>
    </border>
    <border>
      <left/>
      <right style="thin">
        <color indexed="22"/>
      </right>
      <top style="thin">
        <color indexed="22"/>
      </top>
      <bottom/>
      <diagonal/>
    </border>
    <border>
      <left/>
      <right style="thin">
        <color theme="0" tint="-0.24994659260841701"/>
      </right>
      <top style="thin">
        <color theme="0" tint="-0.34998626667073579"/>
      </top>
      <bottom style="thin">
        <color theme="0" tint="-0.34998626667073579"/>
      </bottom>
      <diagonal/>
    </border>
    <border>
      <left style="thin">
        <color theme="0" tint="-0.24994659260841701"/>
      </left>
      <right style="thin">
        <color theme="0" tint="-0.24994659260841701"/>
      </right>
      <top style="thin">
        <color theme="0" tint="-0.34998626667073579"/>
      </top>
      <bottom style="thin">
        <color theme="0" tint="-0.34998626667073579"/>
      </bottom>
      <diagonal/>
    </border>
    <border>
      <left style="thin">
        <color theme="0" tint="-0.24994659260841701"/>
      </left>
      <right style="thin">
        <color theme="0" tint="-0.34998626667073579"/>
      </right>
      <top style="thin">
        <color theme="0" tint="-0.34998626667073579"/>
      </top>
      <bottom style="thin">
        <color theme="0" tint="-0.34998626667073579"/>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34998626667073579"/>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34998626667073579"/>
      </bottom>
      <diagonal/>
    </border>
    <border>
      <left style="thin">
        <color theme="0" tint="-0.24994659260841701"/>
      </left>
      <right style="thin">
        <color theme="0" tint="-0.34998626667073579"/>
      </right>
      <top style="thin">
        <color theme="0" tint="-0.24994659260841701"/>
      </top>
      <bottom style="thin">
        <color theme="0" tint="-0.34998626667073579"/>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34998626667073579"/>
      </right>
      <top/>
      <bottom style="thin">
        <color theme="0" tint="-0.24994659260841701"/>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style="thin">
        <color indexed="22"/>
      </right>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right style="thin">
        <color indexed="64"/>
      </right>
      <top/>
      <bottom style="thin">
        <color indexed="22"/>
      </bottom>
      <diagonal/>
    </border>
    <border>
      <left/>
      <right/>
      <top style="thin">
        <color indexed="22"/>
      </top>
      <bottom style="thin">
        <color indexed="64"/>
      </bottom>
      <diagonal/>
    </border>
    <border>
      <left/>
      <right/>
      <top style="thin">
        <color indexed="64"/>
      </top>
      <bottom style="thin">
        <color theme="0" tint="-0.499984740745262"/>
      </bottom>
      <diagonal/>
    </border>
    <border>
      <left style="thin">
        <color indexed="64"/>
      </left>
      <right/>
      <top style="thin">
        <color indexed="22"/>
      </top>
      <bottom style="thin">
        <color indexed="22"/>
      </bottom>
      <diagonal/>
    </border>
    <border>
      <left style="thin">
        <color indexed="64"/>
      </left>
      <right/>
      <top style="thin">
        <color indexed="22"/>
      </top>
      <bottom style="thin">
        <color indexed="64"/>
      </bottom>
      <diagonal/>
    </border>
    <border>
      <left/>
      <right style="thin">
        <color indexed="64"/>
      </right>
      <top style="thin">
        <color indexed="22"/>
      </top>
      <bottom style="thin">
        <color indexed="64"/>
      </bottom>
      <diagonal/>
    </border>
    <border>
      <left/>
      <right style="thin">
        <color indexed="64"/>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style="thin">
        <color indexed="22"/>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medium">
        <color rgb="FF00B0F0"/>
      </left>
      <right/>
      <top style="medium">
        <color rgb="FF00B0F0"/>
      </top>
      <bottom/>
      <diagonal/>
    </border>
    <border>
      <left/>
      <right/>
      <top style="medium">
        <color rgb="FF00B0F0"/>
      </top>
      <bottom/>
      <diagonal/>
    </border>
    <border>
      <left/>
      <right style="medium">
        <color rgb="FF00B0F0"/>
      </right>
      <top style="medium">
        <color rgb="FF00B0F0"/>
      </top>
      <bottom/>
      <diagonal/>
    </border>
    <border>
      <left style="medium">
        <color rgb="FF53D2FF"/>
      </left>
      <right style="medium">
        <color rgb="FF53D2FF"/>
      </right>
      <top style="medium">
        <color rgb="FF53D2FF"/>
      </top>
      <bottom style="medium">
        <color rgb="FF53D2FF"/>
      </bottom>
      <diagonal/>
    </border>
    <border>
      <left style="medium">
        <color rgb="FF53D2FF"/>
      </left>
      <right/>
      <top style="medium">
        <color rgb="FF53D2FF"/>
      </top>
      <bottom/>
      <diagonal/>
    </border>
    <border>
      <left/>
      <right style="medium">
        <color rgb="FF53D2FF"/>
      </right>
      <top style="medium">
        <color rgb="FF53D2FF"/>
      </top>
      <bottom/>
      <diagonal/>
    </border>
    <border>
      <left style="medium">
        <color rgb="FF53D2FF"/>
      </left>
      <right/>
      <top/>
      <bottom style="medium">
        <color rgb="FF53D2FF"/>
      </bottom>
      <diagonal/>
    </border>
    <border>
      <left/>
      <right style="medium">
        <color rgb="FF53D2FF"/>
      </right>
      <top/>
      <bottom style="medium">
        <color rgb="FF53D2FF"/>
      </bottom>
      <diagonal/>
    </border>
    <border>
      <left style="medium">
        <color rgb="FF53D2FF"/>
      </left>
      <right/>
      <top/>
      <bottom/>
      <diagonal/>
    </border>
    <border>
      <left/>
      <right style="medium">
        <color rgb="FF53D2FF"/>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theme="0" tint="-0.24994659260841701"/>
      </left>
      <right/>
      <top style="thin">
        <color theme="0" tint="-0.24994659260841701"/>
      </top>
      <bottom style="thin">
        <color theme="0" tint="-0.24994659260841701"/>
      </bottom>
      <diagonal/>
    </border>
    <border>
      <left style="thin">
        <color indexed="22"/>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bottom style="thin">
        <color theme="0" tint="-0.34998626667073579"/>
      </bottom>
      <diagonal/>
    </border>
    <border>
      <left style="thin">
        <color theme="0" tint="-0.24994659260841701"/>
      </left>
      <right style="thin">
        <color theme="0" tint="-0.24994659260841701"/>
      </right>
      <top/>
      <bottom/>
      <diagonal/>
    </border>
    <border>
      <left style="thin">
        <color theme="0" tint="-0.24994659260841701"/>
      </left>
      <right/>
      <top/>
      <bottom/>
      <diagonal/>
    </border>
    <border>
      <left style="thin">
        <color theme="0" tint="-0.24994659260841701"/>
      </left>
      <right style="thin">
        <color theme="0" tint="-0.24994659260841701"/>
      </right>
      <top style="thin">
        <color theme="0" tint="-0.34998626667073579"/>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24994659260841701"/>
      </left>
      <right/>
      <top style="thin">
        <color theme="0" tint="-0.24994659260841701"/>
      </top>
      <bottom/>
      <diagonal/>
    </border>
    <border>
      <left style="thin">
        <color theme="0" tint="-0.24994659260841701"/>
      </left>
      <right/>
      <top/>
      <bottom style="thin">
        <color theme="0" tint="-0.24994659260841701"/>
      </bottom>
      <diagonal/>
    </border>
    <border>
      <left/>
      <right style="thin">
        <color theme="0" tint="-0.24994659260841701"/>
      </right>
      <top style="thin">
        <color theme="0" tint="-0.24994659260841701"/>
      </top>
      <bottom/>
      <diagonal/>
    </border>
    <border>
      <left/>
      <right/>
      <top style="thin">
        <color indexed="22"/>
      </top>
      <bottom/>
      <diagonal/>
    </border>
    <border>
      <left/>
      <right/>
      <top style="thin">
        <color theme="0" tint="-0.24994659260841701"/>
      </top>
      <bottom style="thin">
        <color theme="0" tint="-0.24994659260841701"/>
      </bottom>
      <diagonal/>
    </border>
    <border>
      <left/>
      <right/>
      <top style="thin">
        <color theme="0" tint="-0.24994659260841701"/>
      </top>
      <bottom/>
      <diagonal/>
    </border>
    <border>
      <left/>
      <right style="thin">
        <color theme="0" tint="-0.24994659260841701"/>
      </right>
      <top/>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indexed="22"/>
      </left>
      <right style="thin">
        <color indexed="22"/>
      </right>
      <top style="thin">
        <color indexed="22"/>
      </top>
      <bottom style="thin">
        <color indexed="22"/>
      </bottom>
      <diagonal/>
    </border>
    <border>
      <left style="thin">
        <color auto="1"/>
      </left>
      <right/>
      <top/>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22"/>
      </right>
      <top style="thin">
        <color indexed="22"/>
      </top>
      <bottom style="thin">
        <color indexed="22"/>
      </bottom>
      <diagonal/>
    </border>
    <border>
      <left style="medium">
        <color rgb="FF53D2FF"/>
      </left>
      <right style="medium">
        <color rgb="FF53D2FF"/>
      </right>
      <top style="medium">
        <color rgb="FF53D2FF"/>
      </top>
      <bottom/>
      <diagonal/>
    </border>
    <border>
      <left/>
      <right style="medium">
        <color rgb="FF53D2FF"/>
      </right>
      <top style="medium">
        <color rgb="FF53D2FF"/>
      </top>
      <bottom style="medium">
        <color rgb="FF53D2FF"/>
      </bottom>
      <diagonal/>
    </border>
    <border>
      <left style="medium">
        <color rgb="FF53D2FF"/>
      </left>
      <right style="medium">
        <color rgb="FF53D2FF"/>
      </right>
      <top/>
      <bottom/>
      <diagonal/>
    </border>
    <border>
      <left style="medium">
        <color rgb="FF53D2FF"/>
      </left>
      <right style="medium">
        <color rgb="FF53D2FF"/>
      </right>
      <top/>
      <bottom style="medium">
        <color rgb="FF53D2FF"/>
      </bottom>
      <diagonal/>
    </border>
    <border>
      <left style="medium">
        <color rgb="FF53D2FF"/>
      </left>
      <right/>
      <top style="medium">
        <color rgb="FF53D2FF"/>
      </top>
      <bottom style="medium">
        <color rgb="FF53D2FF"/>
      </bottom>
      <diagonal/>
    </border>
    <border>
      <left style="thin">
        <color auto="1"/>
      </left>
      <right style="thin">
        <color indexed="64"/>
      </right>
      <top style="thin">
        <color auto="1"/>
      </top>
      <bottom style="thin">
        <color auto="1"/>
      </bottom>
      <diagonal/>
    </border>
    <border>
      <left style="thin">
        <color auto="1"/>
      </left>
      <right/>
      <top style="thin">
        <color auto="1"/>
      </top>
      <bottom style="thin">
        <color auto="1"/>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style="medium">
        <color theme="0" tint="-0.14993743705557422"/>
      </left>
      <right style="thin">
        <color theme="0" tint="-0.14996795556505021"/>
      </right>
      <top style="medium">
        <color theme="0" tint="-0.14993743705557422"/>
      </top>
      <bottom style="thin">
        <color theme="0" tint="-0.14996795556505021"/>
      </bottom>
      <diagonal/>
    </border>
    <border>
      <left style="thin">
        <color theme="0" tint="-0.14996795556505021"/>
      </left>
      <right style="thin">
        <color theme="0" tint="-0.14996795556505021"/>
      </right>
      <top style="medium">
        <color theme="0" tint="-0.14993743705557422"/>
      </top>
      <bottom style="thin">
        <color theme="0" tint="-0.14996795556505021"/>
      </bottom>
      <diagonal/>
    </border>
    <border>
      <left style="thin">
        <color theme="0" tint="-0.14996795556505021"/>
      </left>
      <right/>
      <top style="medium">
        <color theme="0" tint="-0.14993743705557422"/>
      </top>
      <bottom style="thin">
        <color theme="0" tint="-0.14996795556505021"/>
      </bottom>
      <diagonal/>
    </border>
    <border>
      <left style="medium">
        <color theme="0" tint="-0.14993743705557422"/>
      </left>
      <right style="medium">
        <color theme="0" tint="-0.14993743705557422"/>
      </right>
      <top style="medium">
        <color theme="0" tint="-0.14993743705557422"/>
      </top>
      <bottom style="thin">
        <color theme="0" tint="-0.14993743705557422"/>
      </bottom>
      <diagonal/>
    </border>
    <border>
      <left style="medium">
        <color theme="0" tint="-0.14993743705557422"/>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medium">
        <color theme="0" tint="-0.14993743705557422"/>
      </left>
      <right style="medium">
        <color theme="0" tint="-0.14993743705557422"/>
      </right>
      <top style="thin">
        <color theme="0" tint="-0.14993743705557422"/>
      </top>
      <bottom style="thin">
        <color theme="0" tint="-0.14993743705557422"/>
      </bottom>
      <diagonal/>
    </border>
    <border>
      <left style="medium">
        <color theme="0" tint="-0.14993743705557422"/>
      </left>
      <right style="thin">
        <color theme="0" tint="-0.14996795556505021"/>
      </right>
      <top style="thin">
        <color theme="0" tint="-0.14996795556505021"/>
      </top>
      <bottom style="medium">
        <color theme="0" tint="-0.14993743705557422"/>
      </bottom>
      <diagonal/>
    </border>
    <border>
      <left style="thin">
        <color theme="0" tint="-0.14996795556505021"/>
      </left>
      <right style="thin">
        <color theme="0" tint="-0.14996795556505021"/>
      </right>
      <top style="thin">
        <color theme="0" tint="-0.14996795556505021"/>
      </top>
      <bottom style="medium">
        <color theme="0" tint="-0.14993743705557422"/>
      </bottom>
      <diagonal/>
    </border>
    <border>
      <left style="thin">
        <color theme="0" tint="-0.14996795556505021"/>
      </left>
      <right/>
      <top style="thin">
        <color theme="0" tint="-0.14996795556505021"/>
      </top>
      <bottom style="medium">
        <color theme="0" tint="-0.14993743705557422"/>
      </bottom>
      <diagonal/>
    </border>
    <border>
      <left style="medium">
        <color theme="0" tint="-0.14993743705557422"/>
      </left>
      <right style="medium">
        <color theme="0" tint="-0.14993743705557422"/>
      </right>
      <top style="thin">
        <color theme="0" tint="-0.14993743705557422"/>
      </top>
      <bottom style="medium">
        <color theme="0" tint="-0.14993743705557422"/>
      </bottom>
      <diagonal/>
    </border>
    <border>
      <left style="thick">
        <color theme="0" tint="-0.14993743705557422"/>
      </left>
      <right style="thin">
        <color theme="0" tint="-0.14996795556505021"/>
      </right>
      <top style="thick">
        <color theme="0" tint="-0.14993743705557422"/>
      </top>
      <bottom style="thin">
        <color theme="0" tint="-0.14996795556505021"/>
      </bottom>
      <diagonal/>
    </border>
    <border>
      <left style="thin">
        <color theme="0" tint="-0.14996795556505021"/>
      </left>
      <right style="thin">
        <color theme="0" tint="-0.14996795556505021"/>
      </right>
      <top style="thick">
        <color theme="0" tint="-0.14993743705557422"/>
      </top>
      <bottom style="thin">
        <color theme="0" tint="-0.14996795556505021"/>
      </bottom>
      <diagonal/>
    </border>
    <border>
      <left style="thin">
        <color theme="0" tint="-0.14996795556505021"/>
      </left>
      <right/>
      <top style="thick">
        <color theme="0" tint="-0.14993743705557422"/>
      </top>
      <bottom style="thin">
        <color theme="0" tint="-0.14996795556505021"/>
      </bottom>
      <diagonal/>
    </border>
    <border>
      <left style="medium">
        <color theme="0" tint="-0.14993743705557422"/>
      </left>
      <right style="thick">
        <color theme="0" tint="-0.14993743705557422"/>
      </right>
      <top style="thick">
        <color theme="0" tint="-0.14993743705557422"/>
      </top>
      <bottom style="thin">
        <color theme="0" tint="-0.14993743705557422"/>
      </bottom>
      <diagonal/>
    </border>
    <border>
      <left style="medium">
        <color theme="0" tint="-0.14993743705557422"/>
      </left>
      <right style="thick">
        <color theme="0" tint="-0.14993743705557422"/>
      </right>
      <top style="thin">
        <color theme="0" tint="-0.14993743705557422"/>
      </top>
      <bottom style="thin">
        <color theme="0" tint="-0.14993743705557422"/>
      </bottom>
      <diagonal/>
    </border>
    <border>
      <left style="medium">
        <color theme="0" tint="-0.14993743705557422"/>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style="medium">
        <color theme="0" tint="-0.14993743705557422"/>
      </left>
      <right style="medium">
        <color theme="0" tint="-0.14993743705557422"/>
      </right>
      <top/>
      <bottom style="thin">
        <color theme="0" tint="-0.14993743705557422"/>
      </bottom>
      <diagonal/>
    </border>
    <border>
      <left style="medium">
        <color theme="0" tint="-0.14996795556505021"/>
      </left>
      <right style="thin">
        <color theme="0" tint="-0.14996795556505021"/>
      </right>
      <top/>
      <bottom style="thin">
        <color theme="0" tint="-0.14996795556505021"/>
      </bottom>
      <diagonal/>
    </border>
    <border>
      <left style="medium">
        <color theme="0" tint="-0.14993743705557422"/>
      </left>
      <right style="thick">
        <color theme="0" tint="-0.14993743705557422"/>
      </right>
      <top style="thin">
        <color theme="0" tint="-0.14993743705557422"/>
      </top>
      <bottom style="medium">
        <color theme="0" tint="-0.14993743705557422"/>
      </bottom>
      <diagonal/>
    </border>
    <border>
      <left/>
      <right style="thin">
        <color theme="0" tint="-0.24994659260841701"/>
      </right>
      <top style="thin">
        <color indexed="22"/>
      </top>
      <bottom style="thin">
        <color indexed="22"/>
      </bottom>
      <diagonal/>
    </border>
  </borders>
  <cellStyleXfs count="2">
    <xf numFmtId="0" fontId="0" fillId="0" borderId="0"/>
    <xf numFmtId="43" fontId="1" fillId="0" borderId="0" applyFont="0" applyFill="0" applyBorder="0" applyAlignment="0" applyProtection="0"/>
  </cellStyleXfs>
  <cellXfs count="774">
    <xf numFmtId="0" fontId="0" fillId="0" borderId="0" xfId="0"/>
    <xf numFmtId="0" fontId="0" fillId="0" borderId="0" xfId="0" applyAlignment="1">
      <alignment vertical="center"/>
    </xf>
    <xf numFmtId="0" fontId="0" fillId="0" borderId="0" xfId="0" applyBorder="1"/>
    <xf numFmtId="0" fontId="3" fillId="0" borderId="0" xfId="0" applyFont="1" applyAlignment="1"/>
    <xf numFmtId="0" fontId="4" fillId="0" borderId="0" xfId="0" applyFont="1"/>
    <xf numFmtId="0" fontId="4" fillId="0" borderId="0" xfId="0" applyFont="1" applyAlignment="1">
      <alignment vertical="center"/>
    </xf>
    <xf numFmtId="0" fontId="4" fillId="0" borderId="0" xfId="0" applyFont="1" applyFill="1" applyAlignment="1">
      <alignment vertical="center"/>
    </xf>
    <xf numFmtId="0" fontId="4" fillId="0" borderId="0" xfId="0" applyFont="1" applyBorder="1"/>
    <xf numFmtId="0" fontId="6" fillId="0" borderId="0" xfId="0" applyFont="1" applyAlignment="1">
      <alignment vertical="center"/>
    </xf>
    <xf numFmtId="0" fontId="11" fillId="0" borderId="0" xfId="0" applyFont="1" applyAlignment="1">
      <alignment horizontal="right"/>
    </xf>
    <xf numFmtId="0" fontId="11" fillId="0" borderId="0" xfId="0" applyFont="1" applyAlignment="1">
      <alignment horizontal="right" vertical="center"/>
    </xf>
    <xf numFmtId="0" fontId="5" fillId="0" borderId="0" xfId="0" applyFont="1" applyBorder="1" applyAlignment="1">
      <alignment vertical="center"/>
    </xf>
    <xf numFmtId="0" fontId="5" fillId="0" borderId="0" xfId="0" applyFont="1" applyFill="1" applyBorder="1" applyAlignment="1">
      <alignment vertical="center"/>
    </xf>
    <xf numFmtId="0" fontId="0" fillId="0" borderId="0" xfId="0" applyAlignment="1"/>
    <xf numFmtId="0" fontId="5" fillId="0" borderId="0" xfId="0" applyFont="1" applyFill="1" applyBorder="1" applyAlignment="1">
      <alignment horizontal="left" vertical="center" indent="1"/>
    </xf>
    <xf numFmtId="0" fontId="5" fillId="0" borderId="0" xfId="0" applyNumberFormat="1" applyFont="1" applyFill="1" applyBorder="1" applyAlignment="1">
      <alignment horizontal="left" vertical="center" indent="1"/>
    </xf>
    <xf numFmtId="0" fontId="18" fillId="4" borderId="0" xfId="0" applyFont="1" applyFill="1" applyAlignment="1">
      <alignment vertical="center"/>
    </xf>
    <xf numFmtId="0" fontId="18" fillId="4" borderId="0" xfId="0" applyFont="1" applyFill="1" applyBorder="1" applyAlignment="1">
      <alignment vertical="center"/>
    </xf>
    <xf numFmtId="0" fontId="20" fillId="4" borderId="0" xfId="0" applyFont="1" applyFill="1" applyAlignment="1">
      <alignment horizontal="left" vertical="center"/>
    </xf>
    <xf numFmtId="0" fontId="18" fillId="4" borderId="0" xfId="0" applyFont="1" applyFill="1" applyAlignment="1">
      <alignment horizontal="left" vertical="center" wrapText="1" shrinkToFit="1"/>
    </xf>
    <xf numFmtId="0" fontId="10" fillId="4" borderId="0" xfId="0" applyFont="1" applyFill="1" applyAlignment="1">
      <alignment vertical="center"/>
    </xf>
    <xf numFmtId="0" fontId="10" fillId="4" borderId="0" xfId="0" applyFont="1" applyFill="1" applyBorder="1" applyAlignment="1">
      <alignment vertical="center"/>
    </xf>
    <xf numFmtId="0" fontId="10" fillId="4" borderId="0" xfId="0" applyFont="1" applyFill="1" applyAlignment="1">
      <alignment horizontal="left" vertical="center" wrapText="1" shrinkToFit="1"/>
    </xf>
    <xf numFmtId="0" fontId="10" fillId="4" borderId="0" xfId="0" applyFont="1" applyFill="1" applyBorder="1" applyAlignment="1">
      <alignment horizontal="left" vertical="center" wrapText="1" shrinkToFit="1"/>
    </xf>
    <xf numFmtId="0" fontId="10" fillId="4" borderId="0" xfId="0" applyFont="1" applyFill="1" applyBorder="1" applyAlignment="1">
      <alignment horizontal="right" vertical="center" wrapText="1" shrinkToFit="1"/>
    </xf>
    <xf numFmtId="49" fontId="23" fillId="4" borderId="0" xfId="0" applyNumberFormat="1" applyFont="1" applyFill="1" applyBorder="1" applyAlignment="1">
      <alignment vertical="center"/>
    </xf>
    <xf numFmtId="169" fontId="24" fillId="4" borderId="0" xfId="0" applyNumberFormat="1" applyFont="1" applyFill="1" applyBorder="1" applyAlignment="1">
      <alignment horizontal="center" vertical="center"/>
    </xf>
    <xf numFmtId="170" fontId="23" fillId="4" borderId="0" xfId="0" applyNumberFormat="1" applyFont="1" applyFill="1" applyBorder="1" applyAlignment="1">
      <alignment vertical="center"/>
    </xf>
    <xf numFmtId="0" fontId="13" fillId="4" borderId="0" xfId="0" applyFont="1" applyFill="1" applyAlignment="1">
      <alignment vertical="center"/>
    </xf>
    <xf numFmtId="0" fontId="13" fillId="4" borderId="0" xfId="0" applyFont="1" applyFill="1" applyBorder="1" applyAlignment="1">
      <alignment vertical="center"/>
    </xf>
    <xf numFmtId="49" fontId="21" fillId="4" borderId="31" xfId="0" applyNumberFormat="1" applyFont="1" applyFill="1" applyBorder="1" applyAlignment="1">
      <alignment vertical="center"/>
    </xf>
    <xf numFmtId="169" fontId="24" fillId="4" borderId="32" xfId="0" applyNumberFormat="1" applyFont="1" applyFill="1" applyBorder="1" applyAlignment="1">
      <alignment horizontal="center" vertical="center"/>
    </xf>
    <xf numFmtId="49" fontId="23" fillId="4" borderId="31" xfId="0" applyNumberFormat="1" applyFont="1" applyFill="1" applyBorder="1" applyAlignment="1">
      <alignment vertical="center"/>
    </xf>
    <xf numFmtId="49" fontId="23" fillId="4" borderId="33" xfId="0" applyNumberFormat="1" applyFont="1" applyFill="1" applyBorder="1" applyAlignment="1">
      <alignment vertical="center"/>
    </xf>
    <xf numFmtId="170" fontId="23" fillId="4" borderId="17" xfId="0" applyNumberFormat="1" applyFont="1" applyFill="1" applyBorder="1" applyAlignment="1">
      <alignment vertical="center"/>
    </xf>
    <xf numFmtId="169" fontId="24" fillId="4" borderId="34" xfId="0" applyNumberFormat="1" applyFont="1" applyFill="1" applyBorder="1" applyAlignment="1">
      <alignment horizontal="center" vertical="center"/>
    </xf>
    <xf numFmtId="49" fontId="24" fillId="4" borderId="14" xfId="0" applyNumberFormat="1" applyFont="1" applyFill="1" applyBorder="1" applyAlignment="1">
      <alignment vertical="center"/>
    </xf>
    <xf numFmtId="170" fontId="23" fillId="4" borderId="19" xfId="0" applyNumberFormat="1" applyFont="1" applyFill="1" applyBorder="1" applyAlignment="1">
      <alignment vertical="center"/>
    </xf>
    <xf numFmtId="169" fontId="24" fillId="4" borderId="20" xfId="0" applyNumberFormat="1" applyFont="1" applyFill="1" applyBorder="1" applyAlignment="1">
      <alignment horizontal="center" vertical="center"/>
    </xf>
    <xf numFmtId="49" fontId="24" fillId="4" borderId="0" xfId="0" applyNumberFormat="1" applyFont="1" applyFill="1" applyBorder="1" applyAlignment="1">
      <alignment vertical="center"/>
    </xf>
    <xf numFmtId="0" fontId="27" fillId="4" borderId="0" xfId="0" applyFont="1" applyFill="1" applyBorder="1" applyAlignment="1">
      <alignment horizontal="left" vertical="center" wrapText="1"/>
    </xf>
    <xf numFmtId="169" fontId="21" fillId="4" borderId="0" xfId="0" applyNumberFormat="1" applyFont="1" applyFill="1" applyBorder="1" applyAlignment="1">
      <alignment horizontal="center" vertical="center"/>
    </xf>
    <xf numFmtId="170" fontId="28" fillId="4" borderId="0" xfId="0" applyNumberFormat="1" applyFont="1" applyFill="1" applyBorder="1" applyAlignment="1">
      <alignment vertical="center"/>
    </xf>
    <xf numFmtId="0" fontId="29" fillId="4" borderId="17" xfId="0" applyFont="1" applyFill="1" applyBorder="1" applyAlignment="1">
      <alignment horizontal="left" vertical="center" wrapText="1" shrinkToFit="1"/>
    </xf>
    <xf numFmtId="0" fontId="29" fillId="4" borderId="18" xfId="0" applyFont="1" applyFill="1" applyBorder="1" applyAlignment="1">
      <alignment horizontal="left" vertical="center" wrapText="1" shrinkToFit="1"/>
    </xf>
    <xf numFmtId="0" fontId="22" fillId="4" borderId="17" xfId="0" applyFont="1" applyFill="1" applyBorder="1" applyAlignment="1">
      <alignment horizontal="left" vertical="center" wrapText="1" shrinkToFit="1"/>
    </xf>
    <xf numFmtId="0" fontId="21" fillId="4" borderId="40" xfId="0" applyFont="1" applyFill="1" applyBorder="1" applyAlignment="1">
      <alignment vertical="center"/>
    </xf>
    <xf numFmtId="0" fontId="29" fillId="4" borderId="40" xfId="0" applyFont="1" applyFill="1" applyBorder="1" applyAlignment="1">
      <alignment horizontal="left" vertical="center" wrapText="1" shrinkToFit="1"/>
    </xf>
    <xf numFmtId="0" fontId="29" fillId="4" borderId="0" xfId="0" applyFont="1" applyFill="1" applyBorder="1" applyAlignment="1">
      <alignment horizontal="left" vertical="center" wrapText="1" shrinkToFit="1"/>
    </xf>
    <xf numFmtId="0" fontId="21" fillId="4" borderId="0" xfId="0" applyFont="1" applyFill="1" applyBorder="1" applyAlignment="1">
      <alignment vertical="center"/>
    </xf>
    <xf numFmtId="0" fontId="21" fillId="2" borderId="35" xfId="0" applyFont="1" applyFill="1" applyBorder="1" applyAlignment="1">
      <alignment vertical="center"/>
    </xf>
    <xf numFmtId="0" fontId="29" fillId="2" borderId="36" xfId="0" applyFont="1" applyFill="1" applyBorder="1" applyAlignment="1">
      <alignment horizontal="left" vertical="center" wrapText="1" shrinkToFit="1"/>
    </xf>
    <xf numFmtId="0" fontId="29" fillId="2" borderId="37" xfId="0" applyFont="1" applyFill="1" applyBorder="1" applyAlignment="1">
      <alignment horizontal="left" vertical="center" wrapText="1" shrinkToFit="1"/>
    </xf>
    <xf numFmtId="0" fontId="21" fillId="4" borderId="41" xfId="0" applyFont="1" applyFill="1" applyBorder="1" applyAlignment="1">
      <alignment vertical="center"/>
    </xf>
    <xf numFmtId="0" fontId="29" fillId="4" borderId="38" xfId="0" applyFont="1" applyFill="1" applyBorder="1" applyAlignment="1">
      <alignment horizontal="left" vertical="center" wrapText="1" shrinkToFit="1"/>
    </xf>
    <xf numFmtId="0" fontId="8" fillId="0" borderId="0" xfId="0" applyFont="1" applyBorder="1" applyAlignment="1"/>
    <xf numFmtId="0" fontId="5" fillId="0" borderId="2" xfId="0" applyNumberFormat="1" applyFont="1" applyFill="1" applyBorder="1" applyAlignment="1">
      <alignment horizontal="left" vertical="center" indent="1"/>
    </xf>
    <xf numFmtId="0" fontId="16" fillId="0" borderId="2" xfId="0" applyNumberFormat="1" applyFont="1" applyFill="1" applyBorder="1" applyAlignment="1">
      <alignment horizontal="left" vertical="center" indent="1"/>
    </xf>
    <xf numFmtId="49" fontId="24" fillId="4" borderId="0" xfId="0" applyNumberFormat="1" applyFont="1" applyFill="1" applyBorder="1" applyAlignment="1">
      <alignment horizontal="left" vertical="top" wrapText="1"/>
    </xf>
    <xf numFmtId="0" fontId="21" fillId="4" borderId="2" xfId="0" applyFont="1" applyFill="1" applyBorder="1" applyAlignment="1">
      <alignment vertical="center"/>
    </xf>
    <xf numFmtId="0" fontId="29" fillId="4" borderId="2" xfId="0" applyFont="1" applyFill="1" applyBorder="1" applyAlignment="1">
      <alignment horizontal="left" vertical="center" wrapText="1" shrinkToFit="1"/>
    </xf>
    <xf numFmtId="0" fontId="21" fillId="4" borderId="2" xfId="0" applyFont="1" applyFill="1" applyBorder="1" applyAlignment="1">
      <alignment horizontal="left" vertical="top" wrapText="1"/>
    </xf>
    <xf numFmtId="0" fontId="31" fillId="2" borderId="19" xfId="0" applyFont="1" applyFill="1" applyBorder="1" applyAlignment="1">
      <alignment horizontal="center" vertical="center" wrapText="1"/>
    </xf>
    <xf numFmtId="0" fontId="31" fillId="2" borderId="20" xfId="0" applyFont="1" applyFill="1" applyBorder="1" applyAlignment="1">
      <alignment horizontal="center" vertical="center" wrapText="1"/>
    </xf>
    <xf numFmtId="0" fontId="4" fillId="0" borderId="0" xfId="0" applyFont="1" applyFill="1" applyAlignment="1">
      <alignment horizontal="left" vertical="center" indent="1"/>
    </xf>
    <xf numFmtId="0" fontId="21" fillId="4" borderId="45" xfId="0" applyFont="1" applyFill="1" applyBorder="1" applyAlignment="1">
      <alignment vertical="center"/>
    </xf>
    <xf numFmtId="0" fontId="21" fillId="4" borderId="0" xfId="0" applyFont="1" applyFill="1" applyAlignment="1">
      <alignment vertical="center"/>
    </xf>
    <xf numFmtId="0" fontId="29" fillId="4" borderId="0" xfId="0" applyFont="1" applyFill="1" applyAlignment="1">
      <alignment horizontal="left" vertical="center" wrapText="1" shrinkToFit="1"/>
    </xf>
    <xf numFmtId="0" fontId="29" fillId="4" borderId="0" xfId="0" applyFont="1" applyFill="1" applyAlignment="1">
      <alignment vertical="center"/>
    </xf>
    <xf numFmtId="0" fontId="16" fillId="4" borderId="0" xfId="0" applyFont="1" applyFill="1" applyAlignment="1">
      <alignment horizontal="left" vertical="center" wrapText="1"/>
    </xf>
    <xf numFmtId="49" fontId="23" fillId="4" borderId="32" xfId="0" applyNumberFormat="1" applyFont="1" applyFill="1" applyBorder="1" applyAlignment="1">
      <alignment vertical="center"/>
    </xf>
    <xf numFmtId="169" fontId="24" fillId="4" borderId="46" xfId="0" applyNumberFormat="1" applyFont="1" applyFill="1" applyBorder="1" applyAlignment="1">
      <alignment horizontal="center" vertical="center"/>
    </xf>
    <xf numFmtId="170" fontId="23" fillId="4" borderId="46" xfId="0" applyNumberFormat="1" applyFont="1" applyFill="1" applyBorder="1" applyAlignment="1">
      <alignment vertical="center"/>
    </xf>
    <xf numFmtId="0" fontId="23" fillId="4" borderId="0" xfId="0" applyFont="1" applyFill="1" applyAlignment="1">
      <alignment vertical="center"/>
    </xf>
    <xf numFmtId="169" fontId="24" fillId="4" borderId="45" xfId="0" applyNumberFormat="1" applyFont="1" applyFill="1" applyBorder="1" applyAlignment="1">
      <alignment horizontal="center" vertical="center"/>
    </xf>
    <xf numFmtId="170" fontId="23" fillId="4" borderId="45" xfId="0" applyNumberFormat="1" applyFont="1" applyFill="1" applyBorder="1" applyAlignment="1">
      <alignment vertical="center"/>
    </xf>
    <xf numFmtId="49" fontId="21" fillId="4" borderId="33" xfId="0" applyNumberFormat="1" applyFont="1" applyFill="1" applyBorder="1" applyAlignment="1">
      <alignment vertical="center"/>
    </xf>
    <xf numFmtId="49" fontId="23" fillId="4" borderId="34" xfId="0" applyNumberFormat="1" applyFont="1" applyFill="1" applyBorder="1" applyAlignment="1">
      <alignment vertical="center"/>
    </xf>
    <xf numFmtId="49" fontId="28" fillId="4" borderId="0" xfId="0" applyNumberFormat="1" applyFont="1" applyFill="1" applyBorder="1" applyAlignment="1">
      <alignment vertical="center"/>
    </xf>
    <xf numFmtId="0" fontId="33" fillId="4" borderId="0" xfId="0" applyFont="1" applyFill="1" applyBorder="1" applyAlignment="1">
      <alignment horizontal="left" vertical="center" wrapText="1"/>
    </xf>
    <xf numFmtId="170" fontId="33" fillId="4" borderId="0" xfId="0" applyNumberFormat="1" applyFont="1" applyFill="1" applyBorder="1" applyAlignment="1">
      <alignment horizontal="right" vertical="center" wrapText="1"/>
    </xf>
    <xf numFmtId="0" fontId="33" fillId="4" borderId="0" xfId="0" applyFont="1" applyFill="1" applyBorder="1" applyAlignment="1">
      <alignment horizontal="center" vertical="center" wrapText="1"/>
    </xf>
    <xf numFmtId="49" fontId="21" fillId="4" borderId="18" xfId="0" applyNumberFormat="1" applyFont="1" applyFill="1" applyBorder="1" applyAlignment="1">
      <alignment vertical="center"/>
    </xf>
    <xf numFmtId="49" fontId="23" fillId="4" borderId="16" xfId="0" applyNumberFormat="1" applyFont="1" applyFill="1" applyBorder="1" applyAlignment="1">
      <alignment vertical="center"/>
    </xf>
    <xf numFmtId="49" fontId="21" fillId="4" borderId="45" xfId="0" applyNumberFormat="1" applyFont="1" applyFill="1" applyBorder="1" applyAlignment="1">
      <alignment vertical="center"/>
    </xf>
    <xf numFmtId="49" fontId="23" fillId="4" borderId="45" xfId="0" applyNumberFormat="1" applyFont="1" applyFill="1" applyBorder="1" applyAlignment="1">
      <alignment vertical="center"/>
    </xf>
    <xf numFmtId="169" fontId="24" fillId="4" borderId="31" xfId="0" applyNumberFormat="1" applyFont="1" applyFill="1" applyBorder="1" applyAlignment="1">
      <alignment horizontal="center" vertical="center"/>
    </xf>
    <xf numFmtId="169" fontId="24" fillId="4" borderId="33" xfId="0" applyNumberFormat="1" applyFont="1" applyFill="1" applyBorder="1" applyAlignment="1">
      <alignment horizontal="center" vertical="center"/>
    </xf>
    <xf numFmtId="49" fontId="23" fillId="4" borderId="20" xfId="0" applyNumberFormat="1" applyFont="1" applyFill="1" applyBorder="1" applyAlignment="1">
      <alignment vertical="center"/>
    </xf>
    <xf numFmtId="169" fontId="24" fillId="4" borderId="14" xfId="0" applyNumberFormat="1" applyFont="1" applyFill="1" applyBorder="1" applyAlignment="1">
      <alignment horizontal="center" vertical="center"/>
    </xf>
    <xf numFmtId="49" fontId="34" fillId="4" borderId="14" xfId="0" applyNumberFormat="1" applyFont="1" applyFill="1" applyBorder="1" applyAlignment="1">
      <alignment vertical="center"/>
    </xf>
    <xf numFmtId="49" fontId="24" fillId="4" borderId="31" xfId="0" applyNumberFormat="1" applyFont="1" applyFill="1" applyBorder="1" applyAlignment="1">
      <alignment vertical="center"/>
    </xf>
    <xf numFmtId="0" fontId="26" fillId="4" borderId="31" xfId="0" applyFont="1" applyFill="1" applyBorder="1" applyAlignment="1">
      <alignment vertical="center"/>
    </xf>
    <xf numFmtId="49" fontId="24" fillId="4" borderId="33" xfId="0" applyNumberFormat="1" applyFont="1" applyFill="1" applyBorder="1" applyAlignment="1">
      <alignment vertical="center"/>
    </xf>
    <xf numFmtId="0" fontId="25" fillId="3" borderId="45" xfId="0" applyFont="1" applyFill="1" applyBorder="1" applyAlignment="1">
      <alignment horizontal="center" vertical="center" wrapText="1"/>
    </xf>
    <xf numFmtId="0" fontId="15" fillId="4" borderId="0" xfId="0" applyFont="1" applyFill="1" applyAlignment="1">
      <alignment horizontal="left" vertical="center" wrapText="1"/>
    </xf>
    <xf numFmtId="0" fontId="3" fillId="0" borderId="0" xfId="0" applyFont="1" applyAlignment="1">
      <alignment vertical="center"/>
    </xf>
    <xf numFmtId="0" fontId="12" fillId="0" borderId="0" xfId="0" applyFont="1" applyBorder="1" applyAlignment="1">
      <alignment horizontal="right" vertical="center"/>
    </xf>
    <xf numFmtId="0" fontId="12" fillId="0" borderId="0" xfId="0" applyFont="1" applyFill="1" applyBorder="1" applyAlignment="1">
      <alignment horizontal="right" vertical="center"/>
    </xf>
    <xf numFmtId="0" fontId="12" fillId="0" borderId="0" xfId="0" applyFont="1" applyBorder="1" applyAlignment="1">
      <alignment horizontal="right"/>
    </xf>
    <xf numFmtId="0" fontId="26" fillId="0" borderId="4" xfId="0" applyFont="1" applyFill="1" applyBorder="1" applyAlignment="1">
      <alignment horizontal="center" vertical="center"/>
    </xf>
    <xf numFmtId="0" fontId="26" fillId="0" borderId="5" xfId="0" applyFont="1" applyFill="1" applyBorder="1" applyAlignment="1">
      <alignment horizontal="center" vertical="center"/>
    </xf>
    <xf numFmtId="165" fontId="26" fillId="0" borderId="12" xfId="0" applyNumberFormat="1" applyFont="1" applyFill="1" applyBorder="1" applyAlignment="1">
      <alignment horizontal="center" vertical="center"/>
    </xf>
    <xf numFmtId="0" fontId="5" fillId="0" borderId="9" xfId="0" applyFont="1" applyBorder="1" applyAlignment="1">
      <alignment vertical="center"/>
    </xf>
    <xf numFmtId="0" fontId="11" fillId="0" borderId="0" xfId="0" applyFont="1" applyFill="1" applyBorder="1" applyAlignment="1">
      <alignment horizontal="right" vertical="center"/>
    </xf>
    <xf numFmtId="0" fontId="29" fillId="4" borderId="17" xfId="0" applyNumberFormat="1" applyFont="1" applyFill="1" applyBorder="1" applyAlignment="1">
      <alignment horizontal="left" vertical="center" wrapText="1" shrinkToFit="1"/>
    </xf>
    <xf numFmtId="0" fontId="7" fillId="0" borderId="0" xfId="0" applyFont="1" applyAlignment="1">
      <alignment vertical="center"/>
    </xf>
    <xf numFmtId="0" fontId="7" fillId="0" borderId="0" xfId="0" applyFont="1"/>
    <xf numFmtId="0" fontId="37" fillId="0" borderId="0" xfId="0" applyFont="1" applyFill="1" applyBorder="1" applyAlignment="1">
      <alignment horizontal="right" vertical="center"/>
    </xf>
    <xf numFmtId="0" fontId="14" fillId="0" borderId="0" xfId="0" applyFont="1" applyFill="1" applyBorder="1" applyAlignment="1">
      <alignment vertical="center"/>
    </xf>
    <xf numFmtId="0" fontId="37" fillId="0" borderId="0" xfId="0" applyFont="1" applyBorder="1" applyAlignment="1">
      <alignment horizontal="right" vertical="center"/>
    </xf>
    <xf numFmtId="0" fontId="0" fillId="8" borderId="49" xfId="0" applyFill="1" applyBorder="1" applyAlignment="1">
      <alignment horizontal="center" vertical="center"/>
    </xf>
    <xf numFmtId="0" fontId="0" fillId="8" borderId="50" xfId="0" applyFill="1" applyBorder="1" applyAlignment="1">
      <alignment horizontal="center" vertical="center"/>
    </xf>
    <xf numFmtId="0" fontId="0" fillId="8" borderId="51" xfId="0" applyFill="1" applyBorder="1" applyAlignment="1">
      <alignment horizontal="center" vertical="center"/>
    </xf>
    <xf numFmtId="0" fontId="0" fillId="0" borderId="53" xfId="0" applyBorder="1" applyAlignment="1">
      <alignment vertical="center"/>
    </xf>
    <xf numFmtId="0" fontId="0" fillId="0" borderId="54" xfId="0" applyBorder="1" applyAlignment="1">
      <alignment vertical="center"/>
    </xf>
    <xf numFmtId="0" fontId="0" fillId="0" borderId="57" xfId="0" applyBorder="1" applyAlignment="1">
      <alignment vertical="center"/>
    </xf>
    <xf numFmtId="0" fontId="0" fillId="0" borderId="55" xfId="0" applyBorder="1" applyAlignment="1">
      <alignment vertical="center"/>
    </xf>
    <xf numFmtId="0" fontId="0" fillId="0" borderId="56" xfId="0" applyBorder="1" applyAlignment="1">
      <alignment vertical="center"/>
    </xf>
    <xf numFmtId="0" fontId="0" fillId="0" borderId="52" xfId="0" applyBorder="1" applyAlignment="1">
      <alignment vertical="center"/>
    </xf>
    <xf numFmtId="0" fontId="0" fillId="0" borderId="56" xfId="0" applyBorder="1" applyAlignment="1">
      <alignment vertical="center" wrapText="1"/>
    </xf>
    <xf numFmtId="0" fontId="0" fillId="0" borderId="58" xfId="0" applyBorder="1" applyAlignment="1">
      <alignment vertical="center"/>
    </xf>
    <xf numFmtId="0" fontId="37" fillId="0" borderId="0" xfId="0" applyFont="1" applyBorder="1" applyAlignment="1">
      <alignment horizontal="right" vertical="center" indent="1"/>
    </xf>
    <xf numFmtId="0" fontId="7" fillId="0" borderId="4" xfId="0" applyFont="1" applyBorder="1" applyAlignment="1">
      <alignment vertical="center"/>
    </xf>
    <xf numFmtId="0" fontId="4" fillId="0" borderId="0" xfId="0" applyFont="1" applyAlignment="1">
      <alignment horizontal="center"/>
    </xf>
    <xf numFmtId="0" fontId="4" fillId="0" borderId="0" xfId="0" quotePrefix="1" applyFont="1"/>
    <xf numFmtId="0" fontId="4" fillId="0" borderId="0" xfId="0" applyFont="1" applyFill="1" applyBorder="1" applyAlignment="1">
      <alignment wrapText="1"/>
    </xf>
    <xf numFmtId="0" fontId="4" fillId="0" borderId="63" xfId="0" applyFont="1" applyBorder="1"/>
    <xf numFmtId="0" fontId="4" fillId="0" borderId="64" xfId="0" applyFont="1" applyBorder="1"/>
    <xf numFmtId="0" fontId="4" fillId="0" borderId="67" xfId="0" applyFont="1" applyBorder="1"/>
    <xf numFmtId="0" fontId="4" fillId="0" borderId="68" xfId="0" applyFont="1" applyBorder="1" applyAlignment="1">
      <alignment horizontal="center"/>
    </xf>
    <xf numFmtId="0" fontId="4" fillId="0" borderId="67" xfId="0" applyFont="1" applyFill="1" applyBorder="1" applyAlignment="1">
      <alignment wrapText="1"/>
    </xf>
    <xf numFmtId="0" fontId="4" fillId="0" borderId="69" xfId="0" applyFont="1" applyFill="1" applyBorder="1" applyAlignment="1">
      <alignment wrapText="1"/>
    </xf>
    <xf numFmtId="0" fontId="4" fillId="0" borderId="70" xfId="0" applyFont="1" applyBorder="1" applyAlignment="1">
      <alignment horizontal="center"/>
    </xf>
    <xf numFmtId="0" fontId="4" fillId="0" borderId="67" xfId="0" applyFont="1" applyBorder="1" applyAlignment="1">
      <alignment horizontal="left" vertical="center"/>
    </xf>
    <xf numFmtId="0" fontId="4" fillId="0" borderId="68" xfId="0" applyFont="1" applyBorder="1" applyAlignment="1">
      <alignment horizontal="left" vertical="center"/>
    </xf>
    <xf numFmtId="0" fontId="4" fillId="0" borderId="69" xfId="0" applyFont="1" applyBorder="1" applyAlignment="1">
      <alignment horizontal="left" vertical="center"/>
    </xf>
    <xf numFmtId="0" fontId="4" fillId="0" borderId="70" xfId="0" applyFont="1" applyBorder="1" applyAlignment="1">
      <alignment horizontal="left" vertical="center"/>
    </xf>
    <xf numFmtId="0" fontId="4" fillId="0" borderId="63" xfId="0" applyFont="1" applyBorder="1" applyAlignment="1">
      <alignment horizontal="left"/>
    </xf>
    <xf numFmtId="0" fontId="4" fillId="0" borderId="64" xfId="0" applyFont="1" applyBorder="1" applyAlignment="1">
      <alignment horizontal="left"/>
    </xf>
    <xf numFmtId="0" fontId="4" fillId="0" borderId="63" xfId="0" quotePrefix="1" applyFont="1" applyBorder="1"/>
    <xf numFmtId="0" fontId="4" fillId="0" borderId="64" xfId="0" quotePrefix="1" applyFont="1" applyBorder="1"/>
    <xf numFmtId="0" fontId="4" fillId="0" borderId="0" xfId="0" applyFont="1" applyBorder="1" applyAlignment="1">
      <alignment horizontal="left" vertical="center"/>
    </xf>
    <xf numFmtId="0" fontId="4" fillId="0" borderId="72" xfId="0" applyFont="1" applyBorder="1" applyAlignment="1">
      <alignment horizontal="left" vertical="center"/>
    </xf>
    <xf numFmtId="0" fontId="40" fillId="0" borderId="0" xfId="0" applyFont="1" applyAlignment="1">
      <alignment horizontal="center"/>
    </xf>
    <xf numFmtId="0" fontId="32" fillId="0" borderId="0" xfId="0" applyFont="1"/>
    <xf numFmtId="0" fontId="7" fillId="0" borderId="48" xfId="0" applyFont="1" applyBorder="1" applyAlignment="1">
      <alignment vertical="center"/>
    </xf>
    <xf numFmtId="0" fontId="7" fillId="0" borderId="8" xfId="0" applyFont="1" applyBorder="1" applyAlignment="1">
      <alignment vertical="center"/>
    </xf>
    <xf numFmtId="0" fontId="7" fillId="0" borderId="8" xfId="0" applyFont="1" applyBorder="1"/>
    <xf numFmtId="0" fontId="7" fillId="0" borderId="0" xfId="0" applyFont="1" applyAlignment="1">
      <alignment horizontal="left" indent="1"/>
    </xf>
    <xf numFmtId="168" fontId="32" fillId="0" borderId="0" xfId="0" applyNumberFormat="1" applyFont="1" applyFill="1" applyBorder="1" applyAlignment="1">
      <alignment horizontal="left" vertical="center" indent="1"/>
    </xf>
    <xf numFmtId="0" fontId="41" fillId="0" borderId="0" xfId="0" applyFont="1" applyBorder="1" applyAlignment="1">
      <alignment horizontal="left" vertical="center"/>
    </xf>
    <xf numFmtId="0" fontId="7" fillId="0" borderId="0" xfId="0" applyFont="1" applyFill="1" applyBorder="1" applyAlignment="1">
      <alignment vertical="center"/>
    </xf>
    <xf numFmtId="0" fontId="7" fillId="0" borderId="7" xfId="0" applyFont="1" applyBorder="1" applyAlignment="1">
      <alignment vertical="center"/>
    </xf>
    <xf numFmtId="0" fontId="42" fillId="0" borderId="0" xfId="0" applyFont="1"/>
    <xf numFmtId="0" fontId="42" fillId="0" borderId="0" xfId="0" applyFont="1" applyAlignment="1">
      <alignment vertical="center"/>
    </xf>
    <xf numFmtId="0" fontId="7" fillId="0" borderId="0" xfId="0" applyFont="1" applyFill="1" applyAlignment="1">
      <alignment vertical="center"/>
    </xf>
    <xf numFmtId="0" fontId="7" fillId="0" borderId="6" xfId="0" applyFont="1" applyBorder="1" applyAlignment="1">
      <alignment horizontal="left"/>
    </xf>
    <xf numFmtId="0" fontId="7" fillId="0" borderId="7" xfId="0" applyFont="1" applyFill="1" applyBorder="1" applyAlignment="1">
      <alignment horizontal="left" vertical="top" wrapText="1"/>
    </xf>
    <xf numFmtId="0" fontId="7" fillId="0" borderId="3" xfId="0" applyFont="1" applyBorder="1" applyAlignment="1">
      <alignment horizontal="left"/>
    </xf>
    <xf numFmtId="0" fontId="7" fillId="0" borderId="10" xfId="0" applyFont="1" applyFill="1" applyBorder="1" applyAlignment="1">
      <alignment horizontal="left" vertical="top" wrapText="1"/>
    </xf>
    <xf numFmtId="0" fontId="37" fillId="0" borderId="3" xfId="0" applyFont="1" applyBorder="1" applyAlignment="1">
      <alignment horizontal="left" vertical="center" indent="1"/>
    </xf>
    <xf numFmtId="0" fontId="14" fillId="0" borderId="0" xfId="0" applyFont="1" applyBorder="1"/>
    <xf numFmtId="167" fontId="37" fillId="0" borderId="6" xfId="0" applyNumberFormat="1" applyFont="1" applyFill="1" applyBorder="1" applyAlignment="1">
      <alignment horizontal="left" vertical="center" indent="1"/>
    </xf>
    <xf numFmtId="0" fontId="14" fillId="0" borderId="9" xfId="0" applyFont="1" applyBorder="1"/>
    <xf numFmtId="0" fontId="37" fillId="0" borderId="48" xfId="0" applyFont="1" applyBorder="1" applyAlignment="1">
      <alignment horizontal="left" vertical="center" indent="1"/>
    </xf>
    <xf numFmtId="0" fontId="14" fillId="0" borderId="4" xfId="0" applyFont="1" applyBorder="1"/>
    <xf numFmtId="0" fontId="37" fillId="0" borderId="6" xfId="0" applyFont="1" applyBorder="1" applyAlignment="1">
      <alignment horizontal="left" vertical="center" indent="1"/>
    </xf>
    <xf numFmtId="0" fontId="37" fillId="0" borderId="4" xfId="0" applyFont="1" applyFill="1" applyBorder="1" applyAlignment="1">
      <alignment horizontal="left" vertical="center"/>
    </xf>
    <xf numFmtId="0" fontId="37" fillId="0" borderId="9" xfId="0" applyFont="1" applyFill="1" applyBorder="1" applyAlignment="1">
      <alignment horizontal="left" vertical="center"/>
    </xf>
    <xf numFmtId="0" fontId="14" fillId="0" borderId="0" xfId="0" applyNumberFormat="1" applyFont="1" applyFill="1" applyBorder="1" applyAlignment="1">
      <alignment horizontal="left" vertical="center" indent="1"/>
    </xf>
    <xf numFmtId="0" fontId="11" fillId="0" borderId="0" xfId="0" applyFont="1" applyBorder="1" applyAlignment="1">
      <alignment horizontal="right" vertical="center"/>
    </xf>
    <xf numFmtId="49" fontId="4" fillId="0" borderId="0" xfId="0" applyNumberFormat="1" applyFont="1" applyFill="1" applyBorder="1" applyAlignment="1">
      <alignment horizontal="left" vertical="center" indent="1"/>
    </xf>
    <xf numFmtId="0" fontId="5" fillId="0" borderId="0" xfId="0" applyNumberFormat="1" applyFont="1" applyFill="1" applyBorder="1" applyAlignment="1">
      <alignment horizontal="left" vertical="center" indent="1"/>
    </xf>
    <xf numFmtId="0" fontId="4" fillId="0" borderId="62" xfId="0" applyFont="1" applyBorder="1" applyAlignment="1">
      <alignment vertical="center" wrapText="1"/>
    </xf>
    <xf numFmtId="0" fontId="4" fillId="0" borderId="0" xfId="0" applyFont="1" applyAlignment="1">
      <alignment vertical="center" wrapText="1"/>
    </xf>
    <xf numFmtId="0" fontId="4" fillId="0" borderId="65" xfId="0" applyFont="1" applyBorder="1" applyAlignment="1">
      <alignment vertical="center" wrapText="1"/>
    </xf>
    <xf numFmtId="0" fontId="4" fillId="0" borderId="66" xfId="0" applyFont="1" applyBorder="1" applyAlignment="1">
      <alignment vertical="center" wrapText="1"/>
    </xf>
    <xf numFmtId="0" fontId="4" fillId="0" borderId="65" xfId="0" applyFont="1" applyBorder="1" applyAlignment="1">
      <alignment horizontal="left" vertical="center" wrapText="1"/>
    </xf>
    <xf numFmtId="0" fontId="4" fillId="0" borderId="71" xfId="0" applyFont="1" applyBorder="1" applyAlignment="1">
      <alignment horizontal="left" vertical="center" wrapText="1"/>
    </xf>
    <xf numFmtId="0" fontId="4" fillId="0" borderId="66" xfId="0" applyFont="1" applyBorder="1" applyAlignment="1">
      <alignment horizontal="left" vertical="center" wrapText="1"/>
    </xf>
    <xf numFmtId="0" fontId="14" fillId="0" borderId="73" xfId="0" applyFont="1" applyBorder="1" applyAlignment="1">
      <alignment horizontal="center" vertical="center"/>
    </xf>
    <xf numFmtId="0" fontId="14" fillId="0" borderId="73" xfId="0" applyFont="1" applyBorder="1" applyAlignment="1">
      <alignment horizontal="center" vertical="center" wrapText="1"/>
    </xf>
    <xf numFmtId="0" fontId="5" fillId="0" borderId="0" xfId="0" applyFont="1" applyFill="1" applyBorder="1" applyAlignment="1">
      <alignment horizontal="center" vertical="center"/>
    </xf>
    <xf numFmtId="0" fontId="5" fillId="0" borderId="9" xfId="0" applyFont="1" applyBorder="1" applyAlignment="1">
      <alignment horizontal="center" vertical="center"/>
    </xf>
    <xf numFmtId="168" fontId="4" fillId="0" borderId="0" xfId="1" applyNumberFormat="1" applyFont="1" applyFill="1" applyBorder="1" applyAlignment="1">
      <alignment vertical="center"/>
    </xf>
    <xf numFmtId="168" fontId="10" fillId="0" borderId="0" xfId="0" applyNumberFormat="1" applyFont="1" applyFill="1" applyBorder="1" applyAlignment="1">
      <alignment vertical="center"/>
    </xf>
    <xf numFmtId="0" fontId="5" fillId="0" borderId="0" xfId="0" applyFont="1" applyAlignment="1">
      <alignment vertical="center"/>
    </xf>
    <xf numFmtId="0" fontId="5" fillId="0" borderId="73" xfId="0" applyFont="1" applyBorder="1" applyAlignment="1">
      <alignment vertical="center"/>
    </xf>
    <xf numFmtId="0" fontId="5" fillId="0" borderId="73" xfId="0" applyFont="1" applyBorder="1" applyAlignment="1">
      <alignment horizontal="center" vertical="center"/>
    </xf>
    <xf numFmtId="0" fontId="7" fillId="0" borderId="0" xfId="0" applyFont="1" applyFill="1" applyBorder="1" applyAlignment="1">
      <alignment horizontal="left" vertical="top" indent="1"/>
    </xf>
    <xf numFmtId="0" fontId="4" fillId="0" borderId="0" xfId="0" applyNumberFormat="1" applyFont="1" applyFill="1" applyBorder="1" applyAlignment="1">
      <alignment horizontal="left" vertical="top" indent="1"/>
    </xf>
    <xf numFmtId="0" fontId="5" fillId="0" borderId="0" xfId="0" applyNumberFormat="1" applyFont="1" applyFill="1" applyBorder="1" applyAlignment="1">
      <alignment horizontal="left" vertical="top" indent="1"/>
    </xf>
    <xf numFmtId="0" fontId="4" fillId="0" borderId="0" xfId="0" applyFont="1" applyFill="1" applyBorder="1" applyAlignment="1">
      <alignment horizontal="left" vertical="top" indent="1"/>
    </xf>
    <xf numFmtId="0" fontId="4" fillId="0" borderId="0" xfId="0" applyFont="1" applyBorder="1" applyAlignment="1">
      <alignment horizontal="right"/>
    </xf>
    <xf numFmtId="0" fontId="5" fillId="0" borderId="0" xfId="0" applyFont="1" applyFill="1" applyBorder="1" applyAlignment="1">
      <alignment horizontal="right" vertical="center"/>
    </xf>
    <xf numFmtId="168" fontId="14" fillId="0" borderId="0" xfId="1" applyNumberFormat="1" applyFont="1" applyFill="1" applyBorder="1" applyAlignment="1">
      <alignment vertical="center"/>
    </xf>
    <xf numFmtId="0" fontId="7" fillId="0" borderId="0" xfId="0" applyNumberFormat="1" applyFont="1" applyFill="1" applyBorder="1" applyAlignment="1">
      <alignment horizontal="left" vertical="top" indent="1"/>
    </xf>
    <xf numFmtId="0" fontId="14" fillId="0" borderId="0" xfId="0" applyNumberFormat="1" applyFont="1" applyFill="1" applyBorder="1" applyAlignment="1">
      <alignment horizontal="left" vertical="top" indent="1"/>
    </xf>
    <xf numFmtId="169" fontId="24" fillId="4" borderId="77" xfId="0" applyNumberFormat="1" applyFont="1" applyFill="1" applyBorder="1" applyAlignment="1">
      <alignment horizontal="center" vertical="center"/>
    </xf>
    <xf numFmtId="49" fontId="21" fillId="4" borderId="78" xfId="0" applyNumberFormat="1" applyFont="1" applyFill="1" applyBorder="1" applyAlignment="1">
      <alignment vertical="center"/>
    </xf>
    <xf numFmtId="49" fontId="23" fillId="4" borderId="78" xfId="0" applyNumberFormat="1" applyFont="1" applyFill="1" applyBorder="1" applyAlignment="1">
      <alignment vertical="center"/>
    </xf>
    <xf numFmtId="49" fontId="24" fillId="4" borderId="79" xfId="0" applyNumberFormat="1" applyFont="1" applyFill="1" applyBorder="1" applyAlignment="1">
      <alignment vertical="center"/>
    </xf>
    <xf numFmtId="49" fontId="23" fillId="4" borderId="80" xfId="0" applyNumberFormat="1" applyFont="1" applyFill="1" applyBorder="1" applyAlignment="1">
      <alignment vertical="center"/>
    </xf>
    <xf numFmtId="168" fontId="14" fillId="0" borderId="0" xfId="1" applyNumberFormat="1" applyFont="1" applyFill="1" applyBorder="1" applyAlignment="1">
      <alignment horizontal="left" vertical="center" indent="1"/>
    </xf>
    <xf numFmtId="0" fontId="14" fillId="0" borderId="0" xfId="0" applyFont="1" applyFill="1" applyBorder="1" applyAlignment="1">
      <alignment horizontal="left" vertical="center" indent="1"/>
    </xf>
    <xf numFmtId="49" fontId="4" fillId="0" borderId="65" xfId="0" applyNumberFormat="1" applyFont="1" applyBorder="1" applyAlignment="1">
      <alignment vertical="center" wrapText="1"/>
    </xf>
    <xf numFmtId="0" fontId="4" fillId="0" borderId="71" xfId="0" applyFont="1" applyBorder="1" applyAlignment="1">
      <alignment vertical="center" wrapText="1"/>
    </xf>
    <xf numFmtId="49" fontId="4" fillId="0" borderId="71" xfId="0" applyNumberFormat="1" applyFont="1" applyBorder="1" applyAlignment="1">
      <alignment vertical="center" wrapText="1"/>
    </xf>
    <xf numFmtId="49" fontId="4" fillId="0" borderId="67" xfId="0" applyNumberFormat="1" applyFont="1" applyBorder="1"/>
    <xf numFmtId="0" fontId="4" fillId="0" borderId="68" xfId="0" applyFont="1" applyBorder="1"/>
    <xf numFmtId="49" fontId="4" fillId="0" borderId="69" xfId="0" applyNumberFormat="1" applyFont="1" applyBorder="1"/>
    <xf numFmtId="0" fontId="4" fillId="0" borderId="72" xfId="0" applyFont="1" applyBorder="1"/>
    <xf numFmtId="0" fontId="4" fillId="0" borderId="70" xfId="0" applyFont="1" applyBorder="1"/>
    <xf numFmtId="0" fontId="7" fillId="0" borderId="0" xfId="0" applyFont="1" applyFill="1" applyBorder="1" applyAlignment="1">
      <alignment horizontal="left" vertical="center" indent="1"/>
    </xf>
    <xf numFmtId="0" fontId="4" fillId="0" borderId="0" xfId="0" applyNumberFormat="1" applyFont="1" applyFill="1" applyBorder="1" applyAlignment="1">
      <alignment horizontal="left" vertical="center" indent="1"/>
    </xf>
    <xf numFmtId="0" fontId="4" fillId="0" borderId="0" xfId="0" applyFont="1" applyFill="1" applyBorder="1" applyAlignment="1">
      <alignment horizontal="left" vertical="center" indent="1"/>
    </xf>
    <xf numFmtId="0" fontId="5" fillId="0" borderId="0" xfId="0" applyNumberFormat="1" applyFont="1" applyBorder="1" applyAlignment="1">
      <alignment horizontal="left" vertical="center" indent="1"/>
    </xf>
    <xf numFmtId="0" fontId="37" fillId="0" borderId="3" xfId="0" applyFont="1" applyFill="1" applyBorder="1" applyAlignment="1">
      <alignment horizontal="left" vertical="center" indent="1"/>
    </xf>
    <xf numFmtId="0" fontId="17" fillId="2" borderId="79" xfId="0" applyFont="1" applyFill="1" applyBorder="1" applyAlignment="1">
      <alignment horizontal="left" vertical="center" wrapText="1" shrinkToFit="1"/>
    </xf>
    <xf numFmtId="0" fontId="10" fillId="2" borderId="81" xfId="0" applyFont="1" applyFill="1" applyBorder="1" applyAlignment="1">
      <alignment horizontal="left" vertical="center" wrapText="1" shrinkToFit="1"/>
    </xf>
    <xf numFmtId="0" fontId="10" fillId="4" borderId="82" xfId="0" applyFont="1" applyFill="1" applyBorder="1" applyAlignment="1">
      <alignment horizontal="left" vertical="center" wrapText="1" shrinkToFit="1"/>
    </xf>
    <xf numFmtId="0" fontId="10" fillId="4" borderId="21" xfId="0" applyFont="1" applyFill="1" applyBorder="1" applyAlignment="1">
      <alignment vertical="center"/>
    </xf>
    <xf numFmtId="0" fontId="10" fillId="4" borderId="29" xfId="0" applyFont="1" applyFill="1" applyBorder="1" applyAlignment="1">
      <alignment horizontal="left" vertical="center" wrapText="1" shrinkToFit="1"/>
    </xf>
    <xf numFmtId="0" fontId="10" fillId="4" borderId="83" xfId="0" applyFont="1" applyFill="1" applyBorder="1" applyAlignment="1">
      <alignment vertical="center"/>
    </xf>
    <xf numFmtId="0" fontId="10" fillId="4" borderId="83" xfId="0" applyFont="1" applyFill="1" applyBorder="1" applyAlignment="1">
      <alignment horizontal="left" vertical="center" wrapText="1" shrinkToFit="1"/>
    </xf>
    <xf numFmtId="0" fontId="10" fillId="4" borderId="24" xfId="0" applyFont="1" applyFill="1" applyBorder="1" applyAlignment="1">
      <alignment horizontal="left" vertical="center" wrapText="1" shrinkToFit="1"/>
    </xf>
    <xf numFmtId="0" fontId="10" fillId="4" borderId="85" xfId="0" applyFont="1" applyFill="1" applyBorder="1" applyAlignment="1">
      <alignment horizontal="left" vertical="center" wrapText="1" shrinkToFit="1"/>
    </xf>
    <xf numFmtId="0" fontId="10" fillId="4" borderId="86" xfId="0" applyFont="1" applyFill="1" applyBorder="1" applyAlignment="1">
      <alignment horizontal="left" vertical="center" wrapText="1" shrinkToFit="1"/>
    </xf>
    <xf numFmtId="0" fontId="10" fillId="4" borderId="86" xfId="0" applyFont="1" applyFill="1" applyBorder="1" applyAlignment="1">
      <alignment vertical="center"/>
    </xf>
    <xf numFmtId="0" fontId="31" fillId="2" borderId="91" xfId="0" applyFont="1" applyFill="1" applyBorder="1" applyAlignment="1">
      <alignment horizontal="center" vertical="center" wrapText="1"/>
    </xf>
    <xf numFmtId="0" fontId="31" fillId="2" borderId="81" xfId="0" applyFont="1" applyFill="1" applyBorder="1" applyAlignment="1">
      <alignment horizontal="center" vertical="center" wrapText="1"/>
    </xf>
    <xf numFmtId="49" fontId="24" fillId="4" borderId="87" xfId="0" applyNumberFormat="1" applyFont="1" applyFill="1" applyBorder="1" applyAlignment="1">
      <alignment vertical="center"/>
    </xf>
    <xf numFmtId="49" fontId="24" fillId="4" borderId="92" xfId="0" applyNumberFormat="1" applyFont="1" applyFill="1" applyBorder="1" applyAlignment="1">
      <alignment vertical="center"/>
    </xf>
    <xf numFmtId="49" fontId="24" fillId="4" borderId="89" xfId="0" applyNumberFormat="1" applyFont="1" applyFill="1" applyBorder="1" applyAlignment="1">
      <alignment vertical="center"/>
    </xf>
    <xf numFmtId="0" fontId="10" fillId="0" borderId="0" xfId="0" applyFont="1" applyFill="1" applyBorder="1" applyAlignment="1">
      <alignment horizontal="left" vertical="center" wrapText="1" shrinkToFit="1"/>
    </xf>
    <xf numFmtId="0" fontId="32" fillId="2" borderId="29" xfId="0" applyFont="1" applyFill="1" applyBorder="1" applyAlignment="1">
      <alignment horizontal="center" vertical="center"/>
    </xf>
    <xf numFmtId="0" fontId="26" fillId="4" borderId="0" xfId="0" applyFont="1" applyFill="1" applyBorder="1" applyAlignment="1">
      <alignment vertical="center"/>
    </xf>
    <xf numFmtId="0" fontId="31" fillId="2" borderId="15" xfId="0" applyFont="1" applyFill="1" applyBorder="1" applyAlignment="1">
      <alignment horizontal="center" vertical="center" wrapText="1"/>
    </xf>
    <xf numFmtId="0" fontId="31" fillId="2" borderId="16" xfId="0" applyFont="1" applyFill="1" applyBorder="1" applyAlignment="1">
      <alignment horizontal="center" vertical="center" wrapText="1"/>
    </xf>
    <xf numFmtId="0" fontId="10" fillId="2" borderId="15" xfId="0" applyFont="1" applyFill="1" applyBorder="1" applyAlignment="1">
      <alignment vertical="center"/>
    </xf>
    <xf numFmtId="0" fontId="10" fillId="2" borderId="16" xfId="0" applyFont="1" applyFill="1" applyBorder="1" applyAlignment="1">
      <alignment vertical="center"/>
    </xf>
    <xf numFmtId="0" fontId="25" fillId="3" borderId="96" xfId="0" applyFont="1" applyFill="1" applyBorder="1" applyAlignment="1">
      <alignment horizontal="center" vertical="center" wrapText="1"/>
    </xf>
    <xf numFmtId="0" fontId="7" fillId="0" borderId="0" xfId="0" applyFont="1" applyAlignment="1">
      <alignment horizontal="left" vertical="center" indent="1"/>
    </xf>
    <xf numFmtId="0" fontId="5" fillId="0" borderId="0" xfId="0" applyFont="1" applyFill="1" applyBorder="1" applyAlignment="1">
      <alignment horizontal="center" vertical="center" wrapText="1"/>
    </xf>
    <xf numFmtId="168" fontId="5" fillId="0" borderId="0" xfId="0" applyNumberFormat="1" applyFont="1" applyFill="1" applyBorder="1" applyAlignment="1">
      <alignment horizontal="center" vertical="center"/>
    </xf>
    <xf numFmtId="168" fontId="5" fillId="0" borderId="79" xfId="0" applyNumberFormat="1" applyFont="1" applyFill="1" applyBorder="1" applyAlignment="1">
      <alignment horizontal="center" vertical="center"/>
    </xf>
    <xf numFmtId="168" fontId="5" fillId="0" borderId="91" xfId="0" applyNumberFormat="1" applyFont="1" applyFill="1" applyBorder="1" applyAlignment="1">
      <alignment horizontal="center" vertical="center"/>
    </xf>
    <xf numFmtId="0" fontId="5" fillId="0" borderId="79" xfId="0" applyNumberFormat="1" applyFont="1" applyFill="1" applyBorder="1" applyAlignment="1">
      <alignment horizontal="center" vertical="center"/>
    </xf>
    <xf numFmtId="0" fontId="5" fillId="0" borderId="91" xfId="0" applyNumberFormat="1" applyFont="1" applyFill="1" applyBorder="1" applyAlignment="1">
      <alignment horizontal="center" vertical="center"/>
    </xf>
    <xf numFmtId="0" fontId="5" fillId="0" borderId="79" xfId="0" applyFont="1" applyFill="1" applyBorder="1" applyAlignment="1">
      <alignment horizontal="center" vertical="center"/>
    </xf>
    <xf numFmtId="0" fontId="5" fillId="0" borderId="81" xfId="0" applyFont="1" applyFill="1" applyBorder="1" applyAlignment="1">
      <alignment horizontal="center" vertical="center"/>
    </xf>
    <xf numFmtId="0" fontId="2" fillId="0" borderId="91" xfId="0" applyFont="1" applyFill="1" applyBorder="1" applyAlignment="1">
      <alignment horizontal="center" vertical="center"/>
    </xf>
    <xf numFmtId="0" fontId="14" fillId="0" borderId="25" xfId="0" applyFont="1" applyFill="1" applyBorder="1" applyAlignment="1">
      <alignment horizontal="center" vertical="center" wrapText="1"/>
    </xf>
    <xf numFmtId="14" fontId="14" fillId="0" borderId="25" xfId="0" applyNumberFormat="1" applyFont="1" applyFill="1" applyBorder="1" applyAlignment="1">
      <alignment horizontal="center" vertical="center" wrapText="1"/>
    </xf>
    <xf numFmtId="14" fontId="5" fillId="0" borderId="25" xfId="0" applyNumberFormat="1" applyFont="1" applyFill="1" applyBorder="1" applyAlignment="1">
      <alignment horizontal="center" vertical="center" wrapText="1"/>
    </xf>
    <xf numFmtId="0" fontId="5" fillId="0" borderId="25" xfId="0" applyFont="1" applyBorder="1" applyAlignment="1">
      <alignment horizontal="center" vertical="center"/>
    </xf>
    <xf numFmtId="0" fontId="5" fillId="0" borderId="97" xfId="0" applyNumberFormat="1" applyFont="1" applyBorder="1" applyAlignment="1">
      <alignment horizontal="left" vertical="center" indent="1"/>
    </xf>
    <xf numFmtId="171" fontId="5" fillId="0" borderId="0" xfId="0" applyNumberFormat="1" applyFont="1" applyFill="1" applyBorder="1" applyAlignment="1">
      <alignment horizontal="center" vertical="center"/>
    </xf>
    <xf numFmtId="171" fontId="5" fillId="0" borderId="10" xfId="0" applyNumberFormat="1" applyFont="1" applyFill="1" applyBorder="1" applyAlignment="1">
      <alignment horizontal="center" vertical="center"/>
    </xf>
    <xf numFmtId="0" fontId="5" fillId="0" borderId="25" xfId="0" applyNumberFormat="1" applyFont="1" applyBorder="1" applyAlignment="1">
      <alignment horizontal="left" vertical="center" indent="1"/>
    </xf>
    <xf numFmtId="171" fontId="5" fillId="0" borderId="25" xfId="0" applyNumberFormat="1" applyFont="1" applyFill="1" applyBorder="1" applyAlignment="1">
      <alignment horizontal="center" vertical="center"/>
    </xf>
    <xf numFmtId="0" fontId="47" fillId="4" borderId="0" xfId="0" applyFont="1" applyFill="1" applyAlignment="1">
      <alignment horizontal="left" vertical="center" wrapText="1"/>
    </xf>
    <xf numFmtId="0" fontId="6" fillId="0" borderId="0" xfId="0" applyFont="1"/>
    <xf numFmtId="168" fontId="38" fillId="0" borderId="0" xfId="1" applyNumberFormat="1" applyFont="1" applyFill="1" applyBorder="1" applyAlignment="1">
      <alignment horizontal="left" vertical="center" indent="1"/>
    </xf>
    <xf numFmtId="0" fontId="38" fillId="0" borderId="0" xfId="0" applyNumberFormat="1" applyFont="1" applyFill="1" applyBorder="1" applyAlignment="1">
      <alignment horizontal="left" vertical="center" indent="1"/>
    </xf>
    <xf numFmtId="0" fontId="48" fillId="4" borderId="0" xfId="0" applyFont="1" applyFill="1" applyAlignment="1">
      <alignment horizontal="left" vertical="center" wrapText="1" shrinkToFit="1"/>
    </xf>
    <xf numFmtId="0" fontId="48" fillId="4" borderId="0" xfId="0" applyFont="1" applyFill="1" applyBorder="1" applyAlignment="1">
      <alignment horizontal="left" vertical="center" wrapText="1" shrinkToFit="1"/>
    </xf>
    <xf numFmtId="0" fontId="48" fillId="4" borderId="0" xfId="0" applyFont="1" applyFill="1" applyAlignment="1">
      <alignment vertical="center"/>
    </xf>
    <xf numFmtId="0" fontId="48" fillId="2" borderId="15" xfId="0" applyFont="1" applyFill="1" applyBorder="1" applyAlignment="1">
      <alignment vertical="center"/>
    </xf>
    <xf numFmtId="0" fontId="48" fillId="2" borderId="16" xfId="0" applyFont="1" applyFill="1" applyBorder="1" applyAlignment="1">
      <alignment vertical="center"/>
    </xf>
    <xf numFmtId="0" fontId="25" fillId="4" borderId="45" xfId="0" applyFont="1" applyFill="1" applyBorder="1" applyAlignment="1">
      <alignment vertical="center"/>
    </xf>
    <xf numFmtId="49" fontId="25" fillId="4" borderId="31" xfId="0" applyNumberFormat="1" applyFont="1" applyFill="1" applyBorder="1" applyAlignment="1">
      <alignment vertical="center"/>
    </xf>
    <xf numFmtId="49" fontId="50" fillId="4" borderId="32" xfId="0" applyNumberFormat="1" applyFont="1" applyFill="1" applyBorder="1" applyAlignment="1">
      <alignment vertical="center"/>
    </xf>
    <xf numFmtId="169" fontId="51" fillId="4" borderId="31" xfId="0" applyNumberFormat="1" applyFont="1" applyFill="1" applyBorder="1" applyAlignment="1">
      <alignment horizontal="center" vertical="center"/>
    </xf>
    <xf numFmtId="170" fontId="50" fillId="4" borderId="0" xfId="0" applyNumberFormat="1" applyFont="1" applyFill="1" applyBorder="1" applyAlignment="1">
      <alignment vertical="center"/>
    </xf>
    <xf numFmtId="169" fontId="51" fillId="4" borderId="32" xfId="0" applyNumberFormat="1" applyFont="1" applyFill="1" applyBorder="1" applyAlignment="1">
      <alignment horizontal="center" vertical="center"/>
    </xf>
    <xf numFmtId="49" fontId="50" fillId="4" borderId="31" xfId="0" applyNumberFormat="1" applyFont="1" applyFill="1" applyBorder="1" applyAlignment="1">
      <alignment vertical="center"/>
    </xf>
    <xf numFmtId="0" fontId="49" fillId="4" borderId="0" xfId="0" applyFont="1" applyFill="1" applyAlignment="1">
      <alignment horizontal="left" vertical="center" wrapText="1" shrinkToFit="1"/>
    </xf>
    <xf numFmtId="0" fontId="49" fillId="4" borderId="0" xfId="0" applyFont="1" applyFill="1" applyAlignment="1">
      <alignment vertical="center"/>
    </xf>
    <xf numFmtId="49" fontId="50" fillId="4" borderId="33" xfId="0" applyNumberFormat="1" applyFont="1" applyFill="1" applyBorder="1" applyAlignment="1">
      <alignment vertical="center"/>
    </xf>
    <xf numFmtId="49" fontId="50" fillId="4" borderId="34" xfId="0" applyNumberFormat="1" applyFont="1" applyFill="1" applyBorder="1" applyAlignment="1">
      <alignment vertical="center"/>
    </xf>
    <xf numFmtId="170" fontId="50" fillId="4" borderId="17" xfId="0" applyNumberFormat="1" applyFont="1" applyFill="1" applyBorder="1" applyAlignment="1">
      <alignment vertical="center"/>
    </xf>
    <xf numFmtId="169" fontId="51" fillId="4" borderId="34" xfId="0" applyNumberFormat="1" applyFont="1" applyFill="1" applyBorder="1" applyAlignment="1">
      <alignment horizontal="center" vertical="center"/>
    </xf>
    <xf numFmtId="49" fontId="51" fillId="4" borderId="14" xfId="0" applyNumberFormat="1" applyFont="1" applyFill="1" applyBorder="1" applyAlignment="1">
      <alignment vertical="center"/>
    </xf>
    <xf numFmtId="170" fontId="50" fillId="4" borderId="19" xfId="0" applyNumberFormat="1" applyFont="1" applyFill="1" applyBorder="1" applyAlignment="1">
      <alignment vertical="center"/>
    </xf>
    <xf numFmtId="169" fontId="51" fillId="4" borderId="20" xfId="0" applyNumberFormat="1" applyFont="1" applyFill="1" applyBorder="1" applyAlignment="1">
      <alignment horizontal="center" vertical="center"/>
    </xf>
    <xf numFmtId="169" fontId="51" fillId="4" borderId="46" xfId="0" applyNumberFormat="1" applyFont="1" applyFill="1" applyBorder="1" applyAlignment="1">
      <alignment horizontal="center" vertical="center"/>
    </xf>
    <xf numFmtId="170" fontId="50" fillId="4" borderId="46" xfId="0" applyNumberFormat="1" applyFont="1" applyFill="1" applyBorder="1" applyAlignment="1">
      <alignment vertical="center"/>
    </xf>
    <xf numFmtId="0" fontId="48" fillId="4" borderId="0" xfId="0" applyFont="1" applyFill="1" applyAlignment="1">
      <alignment horizontal="left" vertical="center" wrapText="1"/>
    </xf>
    <xf numFmtId="169" fontId="51" fillId="4" borderId="45" xfId="0" applyNumberFormat="1" applyFont="1" applyFill="1" applyBorder="1" applyAlignment="1">
      <alignment horizontal="center" vertical="center"/>
    </xf>
    <xf numFmtId="170" fontId="50" fillId="4" borderId="45" xfId="0" applyNumberFormat="1" applyFont="1" applyFill="1" applyBorder="1" applyAlignment="1">
      <alignment vertical="center"/>
    </xf>
    <xf numFmtId="0" fontId="50" fillId="4" borderId="0" xfId="0" applyFont="1" applyFill="1" applyAlignment="1">
      <alignment vertical="center"/>
    </xf>
    <xf numFmtId="49" fontId="25" fillId="4" borderId="33" xfId="0" applyNumberFormat="1" applyFont="1" applyFill="1" applyBorder="1" applyAlignment="1">
      <alignment vertical="center"/>
    </xf>
    <xf numFmtId="0" fontId="47" fillId="4" borderId="0" xfId="0" applyFont="1" applyFill="1" applyAlignment="1">
      <alignment vertical="center"/>
    </xf>
    <xf numFmtId="0" fontId="52" fillId="4" borderId="0" xfId="0" applyFont="1" applyFill="1" applyBorder="1" applyAlignment="1">
      <alignment horizontal="left" vertical="center" wrapText="1"/>
    </xf>
    <xf numFmtId="170" fontId="52" fillId="4" borderId="0" xfId="0" applyNumberFormat="1" applyFont="1" applyFill="1" applyBorder="1" applyAlignment="1">
      <alignment horizontal="right" vertical="center" wrapText="1"/>
    </xf>
    <xf numFmtId="0" fontId="52" fillId="4" borderId="0" xfId="0" applyFont="1" applyFill="1" applyBorder="1" applyAlignment="1">
      <alignment horizontal="center" vertical="center" wrapText="1"/>
    </xf>
    <xf numFmtId="49" fontId="53" fillId="4" borderId="14" xfId="0" applyNumberFormat="1" applyFont="1" applyFill="1" applyBorder="1" applyAlignment="1">
      <alignment vertical="center"/>
    </xf>
    <xf numFmtId="49" fontId="51" fillId="4" borderId="31" xfId="0" applyNumberFormat="1" applyFont="1" applyFill="1" applyBorder="1" applyAlignment="1">
      <alignment vertical="center"/>
    </xf>
    <xf numFmtId="49" fontId="25" fillId="4" borderId="18" xfId="0" applyNumberFormat="1" applyFont="1" applyFill="1" applyBorder="1" applyAlignment="1">
      <alignment vertical="center"/>
    </xf>
    <xf numFmtId="49" fontId="50" fillId="4" borderId="16" xfId="0" applyNumberFormat="1" applyFont="1" applyFill="1" applyBorder="1" applyAlignment="1">
      <alignment vertical="center"/>
    </xf>
    <xf numFmtId="0" fontId="31" fillId="4" borderId="31" xfId="0" applyFont="1" applyFill="1" applyBorder="1" applyAlignment="1">
      <alignment vertical="center"/>
    </xf>
    <xf numFmtId="49" fontId="25" fillId="4" borderId="45" xfId="0" applyNumberFormat="1" applyFont="1" applyFill="1" applyBorder="1" applyAlignment="1">
      <alignment vertical="center"/>
    </xf>
    <xf numFmtId="49" fontId="50" fillId="4" borderId="45" xfId="0" applyNumberFormat="1" applyFont="1" applyFill="1" applyBorder="1" applyAlignment="1">
      <alignment vertical="center"/>
    </xf>
    <xf numFmtId="49" fontId="50" fillId="4" borderId="0" xfId="0" applyNumberFormat="1" applyFont="1" applyFill="1" applyBorder="1" applyAlignment="1">
      <alignment vertical="center"/>
    </xf>
    <xf numFmtId="169" fontId="51" fillId="4" borderId="0" xfId="0" applyNumberFormat="1" applyFont="1" applyFill="1" applyBorder="1" applyAlignment="1">
      <alignment horizontal="center" vertical="center"/>
    </xf>
    <xf numFmtId="49" fontId="51" fillId="4" borderId="33" xfId="0" applyNumberFormat="1" applyFont="1" applyFill="1" applyBorder="1" applyAlignment="1">
      <alignment vertical="center"/>
    </xf>
    <xf numFmtId="49" fontId="51" fillId="4" borderId="0" xfId="0" applyNumberFormat="1" applyFont="1" applyFill="1" applyBorder="1" applyAlignment="1">
      <alignment vertical="center"/>
    </xf>
    <xf numFmtId="49" fontId="25" fillId="4" borderId="78" xfId="0" applyNumberFormat="1" applyFont="1" applyFill="1" applyBorder="1" applyAlignment="1">
      <alignment vertical="center"/>
    </xf>
    <xf numFmtId="49" fontId="50" fillId="4" borderId="78" xfId="0" applyNumberFormat="1" applyFont="1" applyFill="1" applyBorder="1" applyAlignment="1">
      <alignment vertical="center"/>
    </xf>
    <xf numFmtId="49" fontId="51" fillId="4" borderId="79" xfId="0" applyNumberFormat="1" applyFont="1" applyFill="1" applyBorder="1" applyAlignment="1">
      <alignment vertical="center"/>
    </xf>
    <xf numFmtId="49" fontId="50" fillId="4" borderId="80" xfId="0" applyNumberFormat="1" applyFont="1" applyFill="1" applyBorder="1" applyAlignment="1">
      <alignment vertical="center"/>
    </xf>
    <xf numFmtId="169" fontId="51" fillId="4" borderId="77" xfId="0" applyNumberFormat="1" applyFont="1" applyFill="1" applyBorder="1" applyAlignment="1">
      <alignment horizontal="center" vertical="center"/>
    </xf>
    <xf numFmtId="0" fontId="38" fillId="0" borderId="0" xfId="0" applyFont="1" applyFill="1" applyBorder="1" applyAlignment="1">
      <alignment horizontal="left" vertical="top"/>
    </xf>
    <xf numFmtId="0" fontId="38" fillId="0" borderId="0" xfId="0" applyNumberFormat="1" applyFont="1" applyFill="1" applyBorder="1" applyAlignment="1">
      <alignment horizontal="left" vertical="top"/>
    </xf>
    <xf numFmtId="49" fontId="50" fillId="4" borderId="90" xfId="0" applyNumberFormat="1" applyFont="1" applyFill="1" applyBorder="1" applyAlignment="1">
      <alignment vertical="center"/>
    </xf>
    <xf numFmtId="49" fontId="50" fillId="4" borderId="17" xfId="0" applyNumberFormat="1" applyFont="1" applyFill="1" applyBorder="1" applyAlignment="1">
      <alignment vertical="center"/>
    </xf>
    <xf numFmtId="169" fontId="51" fillId="4" borderId="17" xfId="0" applyNumberFormat="1" applyFont="1" applyFill="1" applyBorder="1" applyAlignment="1">
      <alignment horizontal="center" vertical="center"/>
    </xf>
    <xf numFmtId="169" fontId="51" fillId="4" borderId="90" xfId="0" applyNumberFormat="1" applyFont="1" applyFill="1" applyBorder="1" applyAlignment="1">
      <alignment horizontal="center" vertical="center"/>
    </xf>
    <xf numFmtId="49" fontId="29" fillId="4" borderId="17" xfId="0" applyNumberFormat="1" applyFont="1" applyFill="1" applyBorder="1" applyAlignment="1">
      <alignment horizontal="left" vertical="center" wrapText="1" shrinkToFit="1"/>
    </xf>
    <xf numFmtId="0" fontId="2" fillId="0" borderId="79" xfId="0" applyFont="1" applyFill="1" applyBorder="1" applyAlignment="1">
      <alignment horizontal="left" vertical="center" indent="2"/>
    </xf>
    <xf numFmtId="172" fontId="5" fillId="0" borderId="73" xfId="0" applyNumberFormat="1" applyFont="1" applyBorder="1" applyAlignment="1">
      <alignment horizontal="center" vertical="center"/>
    </xf>
    <xf numFmtId="173" fontId="4" fillId="0" borderId="0" xfId="1" applyNumberFormat="1" applyFont="1" applyFill="1" applyBorder="1" applyAlignment="1">
      <alignment vertical="center"/>
    </xf>
    <xf numFmtId="14" fontId="29" fillId="4" borderId="17" xfId="0" applyNumberFormat="1" applyFont="1" applyFill="1" applyBorder="1" applyAlignment="1">
      <alignment horizontal="left" vertical="center" wrapText="1" shrinkToFit="1"/>
    </xf>
    <xf numFmtId="0" fontId="21" fillId="4" borderId="41" xfId="0" applyNumberFormat="1" applyFont="1" applyFill="1" applyBorder="1" applyAlignment="1">
      <alignment vertical="center"/>
    </xf>
    <xf numFmtId="0" fontId="29" fillId="4" borderId="18" xfId="0" applyNumberFormat="1" applyFont="1" applyFill="1" applyBorder="1" applyAlignment="1">
      <alignment horizontal="left" vertical="center" wrapText="1" shrinkToFit="1"/>
    </xf>
    <xf numFmtId="0" fontId="29" fillId="4" borderId="38" xfId="0" applyNumberFormat="1" applyFont="1" applyFill="1" applyBorder="1" applyAlignment="1">
      <alignment horizontal="left" vertical="center" wrapText="1" shrinkToFit="1"/>
    </xf>
    <xf numFmtId="0" fontId="21" fillId="4" borderId="0" xfId="0" applyNumberFormat="1" applyFont="1" applyFill="1" applyBorder="1" applyAlignment="1">
      <alignment vertical="center"/>
    </xf>
    <xf numFmtId="0" fontId="29" fillId="4" borderId="0" xfId="0" applyNumberFormat="1" applyFont="1" applyFill="1" applyBorder="1" applyAlignment="1">
      <alignment horizontal="left" vertical="center" wrapText="1" shrinkToFit="1"/>
    </xf>
    <xf numFmtId="0" fontId="21" fillId="2" borderId="35" xfId="0" applyNumberFormat="1" applyFont="1" applyFill="1" applyBorder="1" applyAlignment="1">
      <alignment vertical="center"/>
    </xf>
    <xf numFmtId="0" fontId="29" fillId="2" borderId="36" xfId="0" applyNumberFormat="1" applyFont="1" applyFill="1" applyBorder="1" applyAlignment="1">
      <alignment horizontal="left" vertical="center" wrapText="1" shrinkToFit="1"/>
    </xf>
    <xf numFmtId="0" fontId="29" fillId="2" borderId="37" xfId="0" applyNumberFormat="1" applyFont="1" applyFill="1" applyBorder="1" applyAlignment="1">
      <alignment horizontal="left" vertical="center" wrapText="1" shrinkToFit="1"/>
    </xf>
    <xf numFmtId="0" fontId="21" fillId="4" borderId="2" xfId="0" applyNumberFormat="1" applyFont="1" applyFill="1" applyBorder="1" applyAlignment="1">
      <alignment horizontal="left" vertical="top" wrapText="1"/>
    </xf>
    <xf numFmtId="0" fontId="18" fillId="4" borderId="0" xfId="0" applyNumberFormat="1" applyFont="1" applyFill="1" applyAlignment="1">
      <alignment vertical="center"/>
    </xf>
    <xf numFmtId="0" fontId="21" fillId="4" borderId="40" xfId="0" applyNumberFormat="1" applyFont="1" applyFill="1" applyBorder="1" applyAlignment="1">
      <alignment vertical="center"/>
    </xf>
    <xf numFmtId="0" fontId="29" fillId="4" borderId="40" xfId="0" applyNumberFormat="1" applyFont="1" applyFill="1" applyBorder="1" applyAlignment="1">
      <alignment horizontal="left" vertical="center" wrapText="1" shrinkToFit="1"/>
    </xf>
    <xf numFmtId="0" fontId="21" fillId="4" borderId="2" xfId="0" applyNumberFormat="1" applyFont="1" applyFill="1" applyBorder="1" applyAlignment="1">
      <alignment vertical="center"/>
    </xf>
    <xf numFmtId="0" fontId="29" fillId="4" borderId="2" xfId="0" applyNumberFormat="1" applyFont="1" applyFill="1" applyBorder="1" applyAlignment="1">
      <alignment horizontal="left" vertical="center" wrapText="1" shrinkToFit="1"/>
    </xf>
    <xf numFmtId="0" fontId="21" fillId="4" borderId="4" xfId="0" applyNumberFormat="1" applyFont="1" applyFill="1" applyBorder="1" applyAlignment="1">
      <alignment horizontal="left" vertical="top" wrapText="1"/>
    </xf>
    <xf numFmtId="0" fontId="18" fillId="4" borderId="0" xfId="0" applyNumberFormat="1" applyFont="1" applyFill="1" applyBorder="1" applyAlignment="1">
      <alignment vertical="center"/>
    </xf>
    <xf numFmtId="0" fontId="0" fillId="0" borderId="0" xfId="0" applyProtection="1">
      <protection locked="0"/>
    </xf>
    <xf numFmtId="49" fontId="0" fillId="0" borderId="0" xfId="0" applyNumberFormat="1" applyAlignment="1" applyProtection="1">
      <alignment horizontal="left"/>
      <protection locked="0"/>
    </xf>
    <xf numFmtId="49" fontId="0" fillId="9" borderId="66" xfId="0" applyNumberFormat="1" applyFill="1" applyBorder="1" applyAlignment="1" applyProtection="1">
      <alignment horizontal="left"/>
      <protection locked="0"/>
    </xf>
    <xf numFmtId="49" fontId="0" fillId="0" borderId="68" xfId="0" applyNumberFormat="1" applyBorder="1" applyAlignment="1" applyProtection="1">
      <alignment horizontal="left"/>
      <protection locked="0"/>
    </xf>
    <xf numFmtId="49" fontId="0" fillId="0" borderId="70" xfId="0" applyNumberFormat="1" applyBorder="1" applyAlignment="1" applyProtection="1">
      <alignment horizontal="left"/>
      <protection locked="0"/>
    </xf>
    <xf numFmtId="49" fontId="0" fillId="6" borderId="66" xfId="0" applyNumberFormat="1" applyFill="1" applyBorder="1" applyAlignment="1" applyProtection="1">
      <alignment horizontal="left"/>
      <protection locked="0"/>
    </xf>
    <xf numFmtId="0" fontId="0" fillId="0" borderId="68" xfId="0" applyNumberFormat="1" applyBorder="1" applyAlignment="1" applyProtection="1">
      <alignment horizontal="left"/>
      <protection locked="0"/>
    </xf>
    <xf numFmtId="49" fontId="0" fillId="0" borderId="0" xfId="0" applyNumberFormat="1" applyBorder="1" applyAlignment="1" applyProtection="1">
      <alignment horizontal="left"/>
      <protection locked="0"/>
    </xf>
    <xf numFmtId="49" fontId="0" fillId="7" borderId="66" xfId="0" applyNumberFormat="1" applyFill="1" applyBorder="1" applyAlignment="1" applyProtection="1">
      <alignment horizontal="left"/>
      <protection locked="0"/>
    </xf>
    <xf numFmtId="164" fontId="0" fillId="0" borderId="68" xfId="0" applyNumberFormat="1" applyBorder="1" applyAlignment="1" applyProtection="1">
      <alignment horizontal="left"/>
      <protection locked="0"/>
    </xf>
    <xf numFmtId="49" fontId="0" fillId="5" borderId="66" xfId="0" applyNumberFormat="1" applyFill="1" applyBorder="1" applyAlignment="1" applyProtection="1">
      <alignment horizontal="left"/>
      <protection locked="0"/>
    </xf>
    <xf numFmtId="49" fontId="0" fillId="11" borderId="66" xfId="0" applyNumberFormat="1" applyFill="1" applyBorder="1" applyAlignment="1" applyProtection="1">
      <alignment horizontal="left"/>
      <protection locked="0"/>
    </xf>
    <xf numFmtId="14" fontId="0" fillId="0" borderId="68" xfId="0" applyNumberFormat="1" applyBorder="1" applyAlignment="1" applyProtection="1">
      <alignment horizontal="left"/>
      <protection locked="0"/>
    </xf>
    <xf numFmtId="0" fontId="0" fillId="0" borderId="0" xfId="0" applyProtection="1"/>
    <xf numFmtId="0" fontId="8" fillId="9" borderId="65" xfId="0" applyFont="1" applyFill="1" applyBorder="1" applyProtection="1"/>
    <xf numFmtId="0" fontId="0" fillId="0" borderId="67" xfId="0" applyBorder="1" applyAlignment="1" applyProtection="1">
      <alignment horizontal="left"/>
    </xf>
    <xf numFmtId="0" fontId="0" fillId="0" borderId="69" xfId="0" applyBorder="1" applyAlignment="1" applyProtection="1">
      <alignment horizontal="left"/>
    </xf>
    <xf numFmtId="0" fontId="0" fillId="0" borderId="0" xfId="0" applyAlignment="1" applyProtection="1">
      <alignment horizontal="left"/>
    </xf>
    <xf numFmtId="0" fontId="8" fillId="6" borderId="65" xfId="0" applyFont="1" applyFill="1" applyBorder="1" applyAlignment="1" applyProtection="1">
      <alignment horizontal="left"/>
    </xf>
    <xf numFmtId="0" fontId="8" fillId="7" borderId="65" xfId="0" applyFont="1" applyFill="1" applyBorder="1" applyAlignment="1" applyProtection="1">
      <alignment horizontal="left"/>
    </xf>
    <xf numFmtId="0" fontId="0" fillId="0" borderId="67" xfId="0" applyBorder="1" applyAlignment="1" applyProtection="1">
      <alignment horizontal="left" indent="1"/>
    </xf>
    <xf numFmtId="0" fontId="0" fillId="0" borderId="69" xfId="0" applyBorder="1" applyAlignment="1" applyProtection="1">
      <alignment horizontal="left" indent="1"/>
    </xf>
    <xf numFmtId="0" fontId="35" fillId="5" borderId="65" xfId="0" applyFont="1" applyFill="1" applyBorder="1" applyProtection="1"/>
    <xf numFmtId="0" fontId="0" fillId="0" borderId="67" xfId="0" applyBorder="1" applyProtection="1"/>
    <xf numFmtId="0" fontId="0" fillId="0" borderId="69" xfId="0" applyBorder="1" applyProtection="1"/>
    <xf numFmtId="0" fontId="35" fillId="11" borderId="65" xfId="0" applyFont="1" applyFill="1" applyBorder="1" applyProtection="1"/>
    <xf numFmtId="0" fontId="0" fillId="0" borderId="68" xfId="0" applyNumberFormat="1" applyBorder="1" applyAlignment="1" applyProtection="1">
      <alignment horizontal="left"/>
    </xf>
    <xf numFmtId="0" fontId="0" fillId="0" borderId="70" xfId="0" applyNumberFormat="1" applyBorder="1" applyAlignment="1" applyProtection="1">
      <alignment horizontal="left"/>
    </xf>
    <xf numFmtId="0" fontId="0" fillId="0" borderId="101" xfId="0" applyBorder="1" applyAlignment="1">
      <alignment vertical="center"/>
    </xf>
    <xf numFmtId="0" fontId="0" fillId="0" borderId="102" xfId="0" applyBorder="1" applyAlignment="1">
      <alignment vertical="center" wrapText="1"/>
    </xf>
    <xf numFmtId="0" fontId="0" fillId="0" borderId="103" xfId="0" applyBorder="1" applyAlignment="1">
      <alignment vertical="center"/>
    </xf>
    <xf numFmtId="0" fontId="0" fillId="0" borderId="104" xfId="0" applyBorder="1" applyAlignment="1">
      <alignment vertical="center"/>
    </xf>
    <xf numFmtId="0" fontId="0" fillId="0" borderId="105" xfId="0" applyBorder="1" applyAlignment="1">
      <alignment vertical="center"/>
    </xf>
    <xf numFmtId="0" fontId="4" fillId="0" borderId="68" xfId="0" applyFont="1" applyBorder="1" applyAlignment="1">
      <alignment vertical="center" wrapText="1"/>
    </xf>
    <xf numFmtId="0" fontId="56" fillId="0" borderId="67" xfId="0" applyFont="1" applyBorder="1" applyAlignment="1">
      <alignment vertical="center" wrapText="1"/>
    </xf>
    <xf numFmtId="0" fontId="4" fillId="0" borderId="0" xfId="0" applyFont="1" applyBorder="1" applyAlignment="1">
      <alignment horizontal="left" vertical="center" wrapText="1"/>
    </xf>
    <xf numFmtId="0" fontId="4" fillId="0" borderId="68" xfId="0" applyFont="1" applyBorder="1" applyAlignment="1">
      <alignment horizontal="left" vertical="center" wrapText="1"/>
    </xf>
    <xf numFmtId="49" fontId="0" fillId="0" borderId="0" xfId="0" applyNumberFormat="1" applyProtection="1">
      <protection locked="0"/>
    </xf>
    <xf numFmtId="0" fontId="0" fillId="0" borderId="0" xfId="0" applyNumberFormat="1" applyProtection="1">
      <protection locked="0"/>
    </xf>
    <xf numFmtId="0" fontId="0" fillId="0" borderId="0" xfId="0" applyAlignment="1" applyProtection="1">
      <alignment horizontal="center" vertical="center"/>
      <protection locked="0"/>
    </xf>
    <xf numFmtId="49" fontId="4" fillId="0" borderId="0" xfId="0" applyNumberFormat="1" applyFont="1" applyProtection="1">
      <protection locked="0"/>
    </xf>
    <xf numFmtId="0" fontId="0" fillId="0" borderId="73" xfId="0" applyBorder="1" applyAlignment="1" applyProtection="1">
      <alignment vertical="center"/>
      <protection locked="0"/>
    </xf>
    <xf numFmtId="49" fontId="0" fillId="0" borderId="73" xfId="0" applyNumberFormat="1" applyBorder="1" applyAlignment="1" applyProtection="1">
      <alignment horizontal="left" vertical="center"/>
      <protection locked="0"/>
    </xf>
    <xf numFmtId="0" fontId="0" fillId="0" borderId="73" xfId="0" applyBorder="1" applyAlignment="1" applyProtection="1">
      <alignment horizontal="center" vertical="center"/>
      <protection locked="0"/>
    </xf>
    <xf numFmtId="0" fontId="0" fillId="0" borderId="0" xfId="0" applyBorder="1" applyProtection="1">
      <protection locked="0"/>
    </xf>
    <xf numFmtId="0" fontId="4" fillId="0" borderId="47" xfId="0" applyFont="1" applyBorder="1" applyAlignment="1" applyProtection="1">
      <alignment horizontal="left" vertical="center"/>
      <protection locked="0"/>
    </xf>
    <xf numFmtId="0" fontId="4" fillId="0" borderId="47" xfId="0" applyFont="1" applyBorder="1" applyAlignment="1" applyProtection="1">
      <alignment vertical="center"/>
      <protection locked="0"/>
    </xf>
    <xf numFmtId="0" fontId="0" fillId="0" borderId="0" xfId="0" applyAlignment="1" applyProtection="1">
      <alignment vertical="center"/>
      <protection locked="0"/>
    </xf>
    <xf numFmtId="49" fontId="0" fillId="0" borderId="0" xfId="0" applyNumberFormat="1" applyAlignment="1" applyProtection="1">
      <alignment vertical="center"/>
      <protection locked="0"/>
    </xf>
    <xf numFmtId="49" fontId="0" fillId="0" borderId="0" xfId="0" applyNumberFormat="1" applyAlignme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49" fontId="0" fillId="0" borderId="0" xfId="0" applyNumberFormat="1" applyProtection="1"/>
    <xf numFmtId="14" fontId="0" fillId="0" borderId="0" xfId="0" applyNumberFormat="1" applyProtection="1"/>
    <xf numFmtId="14" fontId="0" fillId="0" borderId="0" xfId="0" applyNumberFormat="1" applyAlignment="1" applyProtection="1">
      <alignment vertical="center"/>
    </xf>
    <xf numFmtId="0" fontId="35" fillId="8" borderId="0" xfId="0" applyFont="1" applyFill="1" applyProtection="1">
      <protection locked="0"/>
    </xf>
    <xf numFmtId="49" fontId="0" fillId="8" borderId="0" xfId="0" applyNumberFormat="1" applyFill="1" applyAlignment="1" applyProtection="1">
      <alignment horizontal="left"/>
      <protection locked="0"/>
    </xf>
    <xf numFmtId="0" fontId="0" fillId="8" borderId="0" xfId="0" applyFill="1" applyProtection="1">
      <protection locked="0"/>
    </xf>
    <xf numFmtId="0" fontId="7" fillId="0" borderId="0" xfId="0" applyFont="1" applyProtection="1">
      <protection locked="0"/>
    </xf>
    <xf numFmtId="0" fontId="32" fillId="0" borderId="0" xfId="0" applyFont="1" applyProtection="1">
      <protection locked="0"/>
    </xf>
    <xf numFmtId="0" fontId="7" fillId="0" borderId="0" xfId="0" applyFont="1" applyAlignment="1" applyProtection="1">
      <alignment vertical="center"/>
      <protection locked="0"/>
    </xf>
    <xf numFmtId="0" fontId="4" fillId="0" borderId="0" xfId="0" applyFont="1" applyBorder="1" applyProtection="1">
      <protection locked="0"/>
    </xf>
    <xf numFmtId="0" fontId="4" fillId="0" borderId="0" xfId="0" applyFont="1" applyProtection="1">
      <protection locked="0"/>
    </xf>
    <xf numFmtId="0" fontId="6" fillId="0" borderId="0" xfId="0" applyFont="1" applyAlignment="1" applyProtection="1">
      <alignment vertical="center"/>
      <protection locked="0"/>
    </xf>
    <xf numFmtId="0" fontId="4" fillId="0" borderId="0" xfId="0" applyFont="1" applyAlignment="1" applyProtection="1">
      <alignment vertical="center"/>
      <protection locked="0"/>
    </xf>
    <xf numFmtId="0" fontId="3" fillId="0" borderId="0" xfId="0" applyFont="1" applyBorder="1" applyAlignment="1" applyProtection="1">
      <alignment horizontal="center"/>
      <protection locked="0"/>
    </xf>
    <xf numFmtId="0" fontId="45" fillId="0" borderId="0" xfId="0" applyFont="1" applyBorder="1" applyAlignment="1" applyProtection="1">
      <alignment horizontal="right"/>
      <protection locked="0"/>
    </xf>
    <xf numFmtId="0" fontId="0" fillId="0" borderId="0" xfId="0" applyBorder="1" applyAlignment="1" applyProtection="1">
      <alignment horizontal="center"/>
      <protection locked="0"/>
    </xf>
    <xf numFmtId="0" fontId="7" fillId="0" borderId="0" xfId="0" applyFont="1" applyFill="1" applyBorder="1" applyAlignment="1" applyProtection="1">
      <alignment vertical="center"/>
      <protection locked="0"/>
    </xf>
    <xf numFmtId="49" fontId="4" fillId="0" borderId="0" xfId="0" applyNumberFormat="1" applyFont="1" applyFill="1" applyBorder="1" applyAlignment="1" applyProtection="1">
      <alignment horizontal="left" vertical="center" indent="1"/>
      <protection locked="0"/>
    </xf>
    <xf numFmtId="0" fontId="4" fillId="0" borderId="0" xfId="0" applyFont="1" applyFill="1" applyBorder="1" applyAlignment="1" applyProtection="1">
      <alignment horizontal="left" vertical="center" indent="1"/>
      <protection locked="0"/>
    </xf>
    <xf numFmtId="0" fontId="5" fillId="0" borderId="0" xfId="0" applyFont="1" applyBorder="1" applyAlignment="1" applyProtection="1">
      <alignment horizontal="center" vertical="center"/>
      <protection locked="0"/>
    </xf>
    <xf numFmtId="14" fontId="14" fillId="0" borderId="0" xfId="0" applyNumberFormat="1" applyFont="1" applyFill="1" applyBorder="1" applyAlignment="1" applyProtection="1">
      <alignment horizontal="center" vertical="center" wrapText="1"/>
      <protection locked="0"/>
    </xf>
    <xf numFmtId="14" fontId="5" fillId="0" borderId="0" xfId="0" applyNumberFormat="1" applyFont="1" applyFill="1" applyBorder="1" applyAlignment="1" applyProtection="1">
      <alignment horizontal="center" vertical="center" wrapText="1"/>
      <protection locked="0"/>
    </xf>
    <xf numFmtId="171" fontId="5" fillId="0" borderId="0" xfId="0" applyNumberFormat="1" applyFont="1" applyFill="1" applyBorder="1" applyAlignment="1" applyProtection="1">
      <alignment horizontal="center" vertical="center"/>
      <protection locked="0"/>
    </xf>
    <xf numFmtId="166" fontId="5" fillId="0" borderId="0" xfId="0" applyNumberFormat="1" applyFont="1" applyFill="1" applyBorder="1" applyAlignment="1" applyProtection="1">
      <alignment horizontal="center" vertical="center"/>
      <protection locked="0"/>
    </xf>
    <xf numFmtId="0" fontId="5" fillId="0" borderId="0" xfId="0" applyFont="1" applyBorder="1" applyAlignment="1" applyProtection="1">
      <alignment vertical="center"/>
      <protection locked="0"/>
    </xf>
    <xf numFmtId="0" fontId="10" fillId="4" borderId="0" xfId="0" applyFont="1" applyFill="1" applyAlignment="1" applyProtection="1">
      <alignment vertical="center"/>
      <protection locked="0"/>
    </xf>
    <xf numFmtId="0" fontId="16" fillId="4" borderId="0" xfId="0" applyFont="1" applyFill="1" applyAlignment="1" applyProtection="1">
      <alignment horizontal="left" vertical="center" wrapText="1"/>
      <protection locked="0"/>
    </xf>
    <xf numFmtId="0" fontId="23" fillId="4" borderId="0" xfId="0" applyFont="1" applyFill="1" applyAlignment="1" applyProtection="1">
      <alignment vertical="center"/>
      <protection locked="0"/>
    </xf>
    <xf numFmtId="0" fontId="13" fillId="4" borderId="0" xfId="0" applyFont="1" applyFill="1" applyAlignment="1" applyProtection="1">
      <alignment vertical="center"/>
      <protection locked="0"/>
    </xf>
    <xf numFmtId="0" fontId="18" fillId="4" borderId="0" xfId="0" applyFont="1" applyFill="1" applyAlignment="1" applyProtection="1">
      <alignment vertical="center"/>
      <protection locked="0"/>
    </xf>
    <xf numFmtId="0" fontId="5" fillId="0" borderId="73" xfId="0" applyFont="1" applyBorder="1" applyAlignment="1" applyProtection="1">
      <alignment vertical="center"/>
      <protection locked="0"/>
    </xf>
    <xf numFmtId="0" fontId="5" fillId="0" borderId="73" xfId="0" applyFont="1" applyBorder="1" applyAlignment="1" applyProtection="1">
      <alignment horizontal="center" vertical="center"/>
      <protection locked="0"/>
    </xf>
    <xf numFmtId="0" fontId="5" fillId="0" borderId="73" xfId="0" applyNumberFormat="1" applyFont="1" applyBorder="1" applyAlignment="1" applyProtection="1">
      <alignment vertical="center"/>
    </xf>
    <xf numFmtId="0" fontId="21" fillId="4" borderId="41" xfId="0" applyFont="1" applyFill="1" applyBorder="1" applyAlignment="1" applyProtection="1">
      <alignment vertical="center"/>
      <protection locked="0"/>
    </xf>
    <xf numFmtId="0" fontId="29" fillId="4" borderId="17" xfId="0" applyFont="1" applyFill="1" applyBorder="1" applyAlignment="1" applyProtection="1">
      <alignment horizontal="left" vertical="center" wrapText="1" shrinkToFit="1"/>
      <protection locked="0"/>
    </xf>
    <xf numFmtId="14" fontId="29" fillId="4" borderId="17" xfId="0" applyNumberFormat="1" applyFont="1" applyFill="1" applyBorder="1" applyAlignment="1" applyProtection="1">
      <alignment horizontal="left" vertical="center" wrapText="1" shrinkToFit="1"/>
      <protection locked="0"/>
    </xf>
    <xf numFmtId="0" fontId="29" fillId="4" borderId="38" xfId="0" applyFont="1" applyFill="1" applyBorder="1" applyAlignment="1" applyProtection="1">
      <alignment horizontal="left" vertical="center" wrapText="1" shrinkToFit="1"/>
      <protection locked="0"/>
    </xf>
    <xf numFmtId="0" fontId="10" fillId="4" borderId="0" xfId="0" applyFont="1" applyFill="1" applyBorder="1" applyAlignment="1" applyProtection="1">
      <alignment vertical="center"/>
      <protection locked="0"/>
    </xf>
    <xf numFmtId="0" fontId="22" fillId="4" borderId="17" xfId="0" applyFont="1" applyFill="1" applyBorder="1" applyAlignment="1" applyProtection="1">
      <alignment horizontal="left" vertical="center" wrapText="1" shrinkToFit="1"/>
      <protection locked="0"/>
    </xf>
    <xf numFmtId="0" fontId="21" fillId="4" borderId="41" xfId="0" applyNumberFormat="1" applyFont="1" applyFill="1" applyBorder="1" applyAlignment="1" applyProtection="1">
      <alignment vertical="center"/>
      <protection locked="0"/>
    </xf>
    <xf numFmtId="0" fontId="22" fillId="4" borderId="17" xfId="0" applyNumberFormat="1" applyFont="1" applyFill="1" applyBorder="1" applyAlignment="1" applyProtection="1">
      <alignment horizontal="left" vertical="center" wrapText="1" shrinkToFit="1"/>
      <protection locked="0"/>
    </xf>
    <xf numFmtId="0" fontId="29" fillId="4" borderId="17" xfId="0" applyNumberFormat="1" applyFont="1" applyFill="1" applyBorder="1" applyAlignment="1" applyProtection="1">
      <alignment horizontal="left" vertical="center" wrapText="1" shrinkToFit="1"/>
      <protection locked="0"/>
    </xf>
    <xf numFmtId="0" fontId="29" fillId="4" borderId="38" xfId="0" applyNumberFormat="1" applyFont="1" applyFill="1" applyBorder="1" applyAlignment="1" applyProtection="1">
      <alignment horizontal="left" vertical="center" wrapText="1" shrinkToFit="1"/>
      <protection locked="0"/>
    </xf>
    <xf numFmtId="0" fontId="10" fillId="2" borderId="21" xfId="0" applyFont="1" applyFill="1" applyBorder="1" applyAlignment="1" applyProtection="1">
      <alignment horizontal="center" vertical="center"/>
      <protection locked="0"/>
    </xf>
    <xf numFmtId="0" fontId="10" fillId="2" borderId="22" xfId="0" applyFont="1" applyFill="1" applyBorder="1" applyAlignment="1" applyProtection="1">
      <alignment horizontal="center" vertical="center"/>
      <protection locked="0"/>
    </xf>
    <xf numFmtId="0" fontId="10" fillId="2" borderId="23" xfId="0" applyFont="1" applyFill="1" applyBorder="1" applyAlignment="1" applyProtection="1">
      <alignment horizontal="center" vertical="center"/>
      <protection locked="0"/>
    </xf>
    <xf numFmtId="0" fontId="10" fillId="4" borderId="86" xfId="0" applyFont="1" applyFill="1" applyBorder="1" applyAlignment="1" applyProtection="1">
      <alignment vertical="center"/>
      <protection locked="0"/>
    </xf>
    <xf numFmtId="0" fontId="10" fillId="4" borderId="24" xfId="0" applyFont="1" applyFill="1" applyBorder="1" applyAlignment="1" applyProtection="1">
      <alignment vertical="center"/>
      <protection locked="0"/>
    </xf>
    <xf numFmtId="0" fontId="10" fillId="4" borderId="30" xfId="0" applyFont="1" applyFill="1" applyBorder="1" applyAlignment="1" applyProtection="1">
      <alignment vertical="center"/>
      <protection locked="0"/>
    </xf>
    <xf numFmtId="0" fontId="10" fillId="4" borderId="25" xfId="0" applyFont="1" applyFill="1" applyBorder="1" applyAlignment="1" applyProtection="1">
      <alignment vertical="center"/>
      <protection locked="0"/>
    </xf>
    <xf numFmtId="0" fontId="10" fillId="4" borderId="26" xfId="0" applyFont="1" applyFill="1" applyBorder="1" applyAlignment="1" applyProtection="1">
      <alignment vertical="center"/>
      <protection locked="0"/>
    </xf>
    <xf numFmtId="0" fontId="10" fillId="4" borderId="27" xfId="0" applyFont="1" applyFill="1" applyBorder="1" applyAlignment="1" applyProtection="1">
      <alignment vertical="center"/>
      <protection locked="0"/>
    </xf>
    <xf numFmtId="0" fontId="10" fillId="4" borderId="28" xfId="0" applyFont="1" applyFill="1" applyBorder="1" applyAlignment="1" applyProtection="1">
      <alignment vertical="center"/>
      <protection locked="0"/>
    </xf>
    <xf numFmtId="0" fontId="22" fillId="4" borderId="92" xfId="0" applyFont="1" applyFill="1" applyBorder="1" applyAlignment="1" applyProtection="1">
      <alignment horizontal="right" vertical="center" wrapText="1" shrinkToFit="1"/>
      <protection locked="0"/>
    </xf>
    <xf numFmtId="49" fontId="24" fillId="4" borderId="89" xfId="0" applyNumberFormat="1" applyFont="1" applyFill="1" applyBorder="1" applyAlignment="1" applyProtection="1">
      <alignment vertical="center"/>
      <protection locked="0"/>
    </xf>
    <xf numFmtId="0" fontId="0" fillId="0" borderId="0" xfId="0" applyAlignment="1">
      <alignment horizontal="center"/>
    </xf>
    <xf numFmtId="0" fontId="0" fillId="0" borderId="107" xfId="0" applyBorder="1" applyAlignment="1" applyProtection="1">
      <alignment vertical="center"/>
      <protection locked="0"/>
    </xf>
    <xf numFmtId="49" fontId="4" fillId="0" borderId="106" xfId="0" applyNumberFormat="1" applyFont="1" applyBorder="1" applyAlignment="1" applyProtection="1">
      <alignment horizontal="center" vertical="center"/>
      <protection locked="0"/>
    </xf>
    <xf numFmtId="0" fontId="0" fillId="0" borderId="106" xfId="0" applyFill="1" applyBorder="1" applyAlignment="1" applyProtection="1">
      <alignment vertical="center"/>
      <protection locked="0"/>
    </xf>
    <xf numFmtId="49" fontId="26" fillId="0" borderId="12" xfId="0" applyNumberFormat="1" applyFont="1" applyFill="1" applyBorder="1" applyAlignment="1">
      <alignment horizontal="center" vertical="center"/>
    </xf>
    <xf numFmtId="49" fontId="0" fillId="0" borderId="0" xfId="0" applyNumberFormat="1" applyAlignment="1">
      <alignment vertical="center"/>
    </xf>
    <xf numFmtId="49" fontId="0" fillId="0" borderId="0" xfId="0" applyNumberFormat="1" applyAlignment="1">
      <alignment horizontal="center" vertical="center"/>
    </xf>
    <xf numFmtId="49" fontId="4" fillId="0" borderId="0" xfId="0" applyNumberFormat="1" applyFont="1" applyBorder="1" applyAlignment="1">
      <alignment horizontal="center" vertical="center"/>
    </xf>
    <xf numFmtId="49" fontId="7" fillId="0" borderId="0" xfId="0" applyNumberFormat="1" applyFont="1" applyAlignment="1">
      <alignment horizontal="center" vertical="center"/>
    </xf>
    <xf numFmtId="49" fontId="12" fillId="0" borderId="0" xfId="0" applyNumberFormat="1" applyFont="1" applyBorder="1" applyAlignment="1">
      <alignment horizontal="center" vertical="center"/>
    </xf>
    <xf numFmtId="49" fontId="5" fillId="0" borderId="0" xfId="0" applyNumberFormat="1" applyFont="1" applyBorder="1" applyAlignment="1">
      <alignment horizontal="center" vertical="center"/>
    </xf>
    <xf numFmtId="49" fontId="5" fillId="0" borderId="9" xfId="0" applyNumberFormat="1" applyFont="1" applyBorder="1" applyAlignment="1">
      <alignment horizontal="center" vertical="center"/>
    </xf>
    <xf numFmtId="49" fontId="6" fillId="0" borderId="73" xfId="0" applyNumberFormat="1" applyFont="1" applyBorder="1" applyAlignment="1">
      <alignment horizontal="center" vertical="center"/>
    </xf>
    <xf numFmtId="0" fontId="6" fillId="0" borderId="73" xfId="0" applyFont="1" applyBorder="1" applyAlignment="1">
      <alignment vertical="center"/>
    </xf>
    <xf numFmtId="168" fontId="26" fillId="0" borderId="0" xfId="0" applyNumberFormat="1" applyFont="1" applyFill="1" applyBorder="1" applyAlignment="1">
      <alignment horizontal="center" vertical="center"/>
    </xf>
    <xf numFmtId="0" fontId="6" fillId="0" borderId="73" xfId="0" applyFont="1" applyBorder="1" applyAlignment="1">
      <alignment horizontal="center" vertical="center"/>
    </xf>
    <xf numFmtId="0" fontId="5" fillId="0" borderId="79" xfId="0" applyFont="1" applyBorder="1" applyAlignment="1">
      <alignment horizontal="center" vertical="center"/>
    </xf>
    <xf numFmtId="14" fontId="5" fillId="0" borderId="81" xfId="0" applyNumberFormat="1" applyFont="1" applyFill="1" applyBorder="1" applyAlignment="1">
      <alignment horizontal="center" vertical="center" wrapText="1"/>
    </xf>
    <xf numFmtId="0" fontId="5" fillId="0" borderId="25" xfId="0" applyFont="1" applyFill="1" applyBorder="1" applyAlignment="1">
      <alignment horizontal="center" vertical="center"/>
    </xf>
    <xf numFmtId="49" fontId="5" fillId="0" borderId="73" xfId="0" applyNumberFormat="1" applyFont="1" applyBorder="1" applyAlignment="1">
      <alignment vertical="center"/>
    </xf>
    <xf numFmtId="49" fontId="5" fillId="0" borderId="73" xfId="0" applyNumberFormat="1" applyFont="1" applyBorder="1" applyAlignment="1" applyProtection="1">
      <alignment vertical="center"/>
    </xf>
    <xf numFmtId="0" fontId="4" fillId="0" borderId="0" xfId="0" applyFont="1" applyBorder="1" applyAlignment="1">
      <alignment vertical="center" wrapText="1"/>
    </xf>
    <xf numFmtId="49" fontId="4" fillId="0" borderId="0" xfId="0" applyNumberFormat="1" applyFont="1" applyBorder="1" applyAlignment="1">
      <alignment vertical="center" wrapText="1"/>
    </xf>
    <xf numFmtId="49" fontId="56" fillId="0" borderId="67" xfId="0" applyNumberFormat="1" applyFont="1" applyBorder="1" applyAlignment="1">
      <alignment vertical="center" wrapText="1"/>
    </xf>
    <xf numFmtId="0" fontId="56" fillId="0" borderId="63" xfId="0" applyFont="1" applyBorder="1" applyAlignment="1">
      <alignment vertical="center" wrapText="1"/>
    </xf>
    <xf numFmtId="0" fontId="56" fillId="0" borderId="67" xfId="0" applyFont="1" applyBorder="1" applyAlignment="1">
      <alignment horizontal="left" vertical="center" wrapText="1"/>
    </xf>
    <xf numFmtId="0" fontId="56" fillId="0" borderId="63" xfId="0" applyFont="1" applyBorder="1"/>
    <xf numFmtId="0" fontId="58" fillId="0" borderId="0" xfId="0" applyFont="1" applyProtection="1">
      <protection locked="0"/>
    </xf>
    <xf numFmtId="0" fontId="58" fillId="0" borderId="73" xfId="0" applyNumberFormat="1" applyFont="1" applyBorder="1" applyAlignment="1" applyProtection="1">
      <alignment vertical="center"/>
    </xf>
    <xf numFmtId="0" fontId="58" fillId="0" borderId="0" xfId="0" applyFont="1" applyAlignment="1" applyProtection="1">
      <alignment vertical="center"/>
    </xf>
    <xf numFmtId="0" fontId="58" fillId="0" borderId="0" xfId="0" applyFont="1" applyProtection="1"/>
    <xf numFmtId="0" fontId="0" fillId="0" borderId="1" xfId="0" applyBorder="1" applyAlignment="1" applyProtection="1">
      <alignment vertical="center"/>
      <protection locked="0"/>
    </xf>
    <xf numFmtId="0" fontId="0" fillId="0" borderId="73" xfId="0" applyBorder="1" applyAlignment="1" applyProtection="1">
      <alignment horizontal="center" vertical="center" wrapText="1"/>
      <protection locked="0"/>
    </xf>
    <xf numFmtId="49" fontId="0" fillId="0" borderId="1" xfId="0" applyNumberFormat="1" applyBorder="1" applyAlignment="1" applyProtection="1">
      <alignment vertical="center"/>
      <protection locked="0"/>
    </xf>
    <xf numFmtId="0" fontId="56" fillId="0" borderId="0" xfId="0" applyFont="1" applyBorder="1"/>
    <xf numFmtId="0" fontId="10" fillId="0" borderId="63" xfId="0" applyFont="1" applyBorder="1"/>
    <xf numFmtId="0" fontId="0" fillId="0" borderId="1" xfId="0" applyFill="1"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14" fontId="0" fillId="0" borderId="1" xfId="0" applyNumberFormat="1" applyBorder="1" applyAlignment="1" applyProtection="1">
      <alignment horizontal="center" vertical="center" wrapText="1"/>
      <protection locked="0"/>
    </xf>
    <xf numFmtId="0" fontId="57" fillId="0" borderId="1" xfId="0" applyFont="1" applyBorder="1" applyAlignment="1" applyProtection="1">
      <alignment horizontal="center" vertical="center" wrapText="1"/>
      <protection locked="0"/>
    </xf>
    <xf numFmtId="0" fontId="0" fillId="0" borderId="1" xfId="0" applyBorder="1" applyAlignment="1" applyProtection="1">
      <alignment horizontal="center" vertical="center"/>
    </xf>
    <xf numFmtId="0" fontId="0" fillId="10" borderId="0" xfId="0" applyNumberFormat="1" applyFill="1" applyAlignment="1" applyProtection="1">
      <alignment horizontal="left"/>
    </xf>
    <xf numFmtId="0" fontId="0" fillId="10" borderId="0" xfId="0" applyFill="1" applyProtection="1">
      <protection locked="0"/>
    </xf>
    <xf numFmtId="0" fontId="14" fillId="0" borderId="0" xfId="0" applyFont="1" applyFill="1" applyBorder="1" applyAlignment="1">
      <alignment horizontal="left" vertical="center" indent="1"/>
    </xf>
    <xf numFmtId="49" fontId="0" fillId="0" borderId="106" xfId="0" applyNumberFormat="1" applyBorder="1" applyAlignment="1" applyProtection="1">
      <alignment horizontal="left" vertical="center"/>
      <protection locked="0"/>
    </xf>
    <xf numFmtId="49" fontId="4" fillId="0" borderId="1" xfId="0" applyNumberFormat="1" applyFont="1" applyBorder="1" applyAlignment="1" applyProtection="1">
      <alignment vertical="center"/>
      <protection locked="0"/>
    </xf>
    <xf numFmtId="0" fontId="59" fillId="4" borderId="16" xfId="0" applyFont="1" applyFill="1" applyBorder="1" applyAlignment="1" applyProtection="1">
      <alignment horizontal="left" vertical="center" wrapText="1" shrinkToFit="1"/>
      <protection locked="0"/>
    </xf>
    <xf numFmtId="0" fontId="56" fillId="0" borderId="0" xfId="0" applyFont="1" applyBorder="1" applyAlignment="1">
      <alignment vertical="center" wrapText="1"/>
    </xf>
    <xf numFmtId="14" fontId="57" fillId="0" borderId="70" xfId="0" applyNumberFormat="1" applyFont="1" applyBorder="1" applyAlignment="1" applyProtection="1">
      <alignment horizontal="left"/>
    </xf>
    <xf numFmtId="14" fontId="57" fillId="0" borderId="68" xfId="0" applyNumberFormat="1" applyFont="1" applyBorder="1" applyAlignment="1" applyProtection="1">
      <alignment horizontal="left"/>
    </xf>
    <xf numFmtId="0" fontId="0" fillId="0" borderId="67" xfId="0" applyFill="1" applyBorder="1" applyProtection="1"/>
    <xf numFmtId="14" fontId="58" fillId="0" borderId="68" xfId="0" applyNumberFormat="1" applyFont="1" applyBorder="1" applyAlignment="1" applyProtection="1">
      <alignment horizontal="left"/>
    </xf>
    <xf numFmtId="0" fontId="4" fillId="0" borderId="69" xfId="0" applyFont="1" applyBorder="1"/>
    <xf numFmtId="49" fontId="4" fillId="0" borderId="0" xfId="0" applyNumberFormat="1" applyFont="1"/>
    <xf numFmtId="0" fontId="56" fillId="0" borderId="65" xfId="0" applyFont="1" applyBorder="1" applyAlignment="1">
      <alignment vertical="center" wrapText="1"/>
    </xf>
    <xf numFmtId="49" fontId="56" fillId="0" borderId="66" xfId="0" applyNumberFormat="1" applyFont="1" applyBorder="1" applyAlignment="1">
      <alignment vertical="center" wrapText="1"/>
    </xf>
    <xf numFmtId="49" fontId="4" fillId="0" borderId="68" xfId="0" applyNumberFormat="1" applyFont="1" applyBorder="1"/>
    <xf numFmtId="49" fontId="4" fillId="0" borderId="70" xfId="0" applyNumberFormat="1" applyFont="1" applyBorder="1"/>
    <xf numFmtId="0" fontId="17" fillId="0" borderId="68" xfId="0" applyNumberFormat="1" applyFont="1" applyBorder="1" applyAlignment="1" applyProtection="1">
      <alignment horizontal="left"/>
    </xf>
    <xf numFmtId="0" fontId="7" fillId="0" borderId="0" xfId="0" applyFont="1" applyBorder="1" applyAlignment="1">
      <alignment vertical="center"/>
    </xf>
    <xf numFmtId="0" fontId="7" fillId="0" borderId="10" xfId="0" applyFont="1" applyBorder="1" applyAlignment="1">
      <alignment vertical="center"/>
    </xf>
    <xf numFmtId="0" fontId="7" fillId="0" borderId="10" xfId="0" applyFont="1" applyBorder="1"/>
    <xf numFmtId="167" fontId="37" fillId="0" borderId="0" xfId="0" applyNumberFormat="1" applyFont="1" applyFill="1" applyBorder="1" applyAlignment="1">
      <alignment horizontal="left" vertical="center" indent="1"/>
    </xf>
    <xf numFmtId="0" fontId="37" fillId="0" borderId="0" xfId="0" applyFont="1" applyBorder="1" applyAlignment="1">
      <alignment horizontal="left" vertical="center" indent="1"/>
    </xf>
    <xf numFmtId="0" fontId="37" fillId="0" borderId="0" xfId="0" applyFont="1" applyFill="1" applyBorder="1" applyAlignment="1">
      <alignment horizontal="right" vertical="center" indent="1"/>
    </xf>
    <xf numFmtId="167" fontId="37" fillId="0" borderId="0" xfId="0" applyNumberFormat="1" applyFont="1" applyFill="1" applyBorder="1" applyAlignment="1">
      <alignment horizontal="right" vertical="center" indent="1"/>
    </xf>
    <xf numFmtId="0" fontId="7" fillId="0" borderId="0" xfId="0" applyFont="1" applyBorder="1" applyAlignment="1">
      <alignment horizontal="left" vertical="center" indent="1"/>
    </xf>
    <xf numFmtId="49" fontId="7" fillId="0" borderId="0" xfId="0" applyNumberFormat="1" applyFont="1" applyFill="1" applyBorder="1" applyAlignment="1">
      <alignment horizontal="left" vertical="center" indent="1"/>
    </xf>
    <xf numFmtId="0" fontId="7" fillId="0" borderId="0" xfId="1" applyNumberFormat="1" applyFont="1" applyFill="1" applyBorder="1" applyAlignment="1">
      <alignment horizontal="left" vertical="center" indent="1"/>
    </xf>
    <xf numFmtId="0" fontId="32" fillId="0" borderId="0" xfId="0" applyNumberFormat="1" applyFont="1" applyFill="1" applyBorder="1" applyAlignment="1">
      <alignment horizontal="left" vertical="center" indent="1"/>
    </xf>
    <xf numFmtId="0" fontId="0" fillId="0" borderId="0" xfId="0" applyAlignment="1">
      <alignment horizontal="left" vertical="center" indent="1"/>
    </xf>
    <xf numFmtId="0" fontId="32" fillId="4" borderId="0" xfId="0" applyFont="1" applyFill="1" applyAlignment="1">
      <alignment horizontal="left" vertical="center" wrapText="1" indent="1"/>
    </xf>
    <xf numFmtId="14" fontId="5" fillId="0" borderId="1" xfId="0" applyNumberFormat="1" applyFont="1" applyBorder="1" applyAlignment="1" applyProtection="1">
      <alignment vertical="center"/>
      <protection locked="0"/>
    </xf>
    <xf numFmtId="14" fontId="0" fillId="0" borderId="0" xfId="0" applyNumberFormat="1" applyProtection="1">
      <protection locked="0"/>
    </xf>
    <xf numFmtId="0" fontId="5" fillId="0" borderId="73" xfId="0" applyFont="1" applyBorder="1" applyAlignment="1" applyProtection="1">
      <alignment horizontal="left" vertical="center"/>
      <protection locked="0"/>
    </xf>
    <xf numFmtId="0" fontId="4" fillId="0" borderId="0" xfId="0" applyFont="1" applyAlignment="1">
      <alignment horizontal="left" indent="1"/>
    </xf>
    <xf numFmtId="49" fontId="4" fillId="0" borderId="68" xfId="0" applyNumberFormat="1" applyFont="1" applyBorder="1" applyProtection="1">
      <protection locked="0"/>
    </xf>
    <xf numFmtId="49" fontId="4" fillId="0" borderId="67" xfId="0" applyNumberFormat="1" applyFont="1" applyBorder="1" applyProtection="1">
      <protection locked="0"/>
    </xf>
    <xf numFmtId="0" fontId="57" fillId="0" borderId="67" xfId="0" applyFont="1" applyBorder="1" applyAlignment="1" applyProtection="1">
      <alignment horizontal="left"/>
    </xf>
    <xf numFmtId="0" fontId="57" fillId="0" borderId="69" xfId="0" applyFont="1" applyBorder="1" applyAlignment="1" applyProtection="1">
      <alignment horizontal="left"/>
    </xf>
    <xf numFmtId="0" fontId="57" fillId="0" borderId="67" xfId="0" applyFont="1" applyBorder="1" applyProtection="1"/>
    <xf numFmtId="0" fontId="57" fillId="0" borderId="67" xfId="0" applyFont="1" applyFill="1" applyBorder="1" applyProtection="1"/>
    <xf numFmtId="0" fontId="57" fillId="0" borderId="69" xfId="0" applyFont="1" applyFill="1" applyBorder="1" applyProtection="1"/>
    <xf numFmtId="0" fontId="57" fillId="0" borderId="73" xfId="0" applyFont="1" applyBorder="1" applyAlignment="1" applyProtection="1">
      <alignment vertical="center"/>
      <protection locked="0"/>
    </xf>
    <xf numFmtId="0" fontId="5" fillId="0" borderId="1" xfId="0" applyFont="1" applyBorder="1" applyAlignment="1" applyProtection="1">
      <alignment vertical="center"/>
      <protection locked="0"/>
    </xf>
    <xf numFmtId="0" fontId="57" fillId="0" borderId="12" xfId="0" applyFont="1" applyBorder="1" applyAlignment="1" applyProtection="1">
      <alignment horizontal="center" vertical="center"/>
    </xf>
    <xf numFmtId="0" fontId="61" fillId="0" borderId="11" xfId="0" applyFont="1" applyBorder="1" applyAlignment="1" applyProtection="1">
      <alignment horizontal="center" vertical="center"/>
    </xf>
    <xf numFmtId="0" fontId="62" fillId="0" borderId="1" xfId="0" applyFont="1" applyBorder="1" applyAlignment="1" applyProtection="1">
      <alignment vertical="center"/>
    </xf>
    <xf numFmtId="0" fontId="10" fillId="0" borderId="0" xfId="0" applyFont="1" applyAlignment="1">
      <alignment horizontal="center" vertical="center"/>
    </xf>
    <xf numFmtId="0" fontId="10" fillId="2" borderId="113" xfId="0" applyFont="1" applyFill="1" applyBorder="1" applyAlignment="1">
      <alignment horizontal="center" vertical="center"/>
    </xf>
    <xf numFmtId="0" fontId="10" fillId="0" borderId="0" xfId="0" applyFont="1" applyFill="1" applyAlignment="1">
      <alignment horizontal="center" vertical="center"/>
    </xf>
    <xf numFmtId="0" fontId="31" fillId="2" borderId="113" xfId="0" applyFont="1" applyFill="1" applyBorder="1" applyAlignment="1">
      <alignment horizontal="right" vertical="center" indent="20"/>
    </xf>
    <xf numFmtId="0" fontId="10" fillId="0" borderId="0" xfId="0" applyFont="1" applyFill="1" applyAlignment="1" applyProtection="1">
      <alignment horizontal="center" vertical="center"/>
    </xf>
    <xf numFmtId="0" fontId="10" fillId="0" borderId="0" xfId="0" applyFont="1" applyAlignment="1" applyProtection="1">
      <alignment horizontal="center" vertical="center"/>
    </xf>
    <xf numFmtId="0" fontId="4" fillId="0" borderId="0" xfId="0" applyFont="1" applyAlignment="1" applyProtection="1">
      <alignment vertical="center"/>
    </xf>
    <xf numFmtId="0" fontId="63" fillId="0" borderId="0" xfId="0" applyFont="1" applyBorder="1" applyAlignment="1" applyProtection="1">
      <alignment horizontal="right" vertical="center"/>
    </xf>
    <xf numFmtId="0" fontId="7" fillId="0" borderId="0" xfId="0" applyFont="1" applyBorder="1" applyAlignment="1" applyProtection="1">
      <alignment horizontal="left" vertical="center" indent="1"/>
    </xf>
    <xf numFmtId="49" fontId="7" fillId="0" borderId="0" xfId="0" applyNumberFormat="1" applyFont="1" applyFill="1" applyBorder="1" applyAlignment="1" applyProtection="1">
      <alignment horizontal="left" vertical="center" indent="1"/>
    </xf>
    <xf numFmtId="0" fontId="7" fillId="0" borderId="0" xfId="1" applyNumberFormat="1" applyFont="1" applyFill="1" applyBorder="1" applyAlignment="1" applyProtection="1">
      <alignment horizontal="left" vertical="center" indent="1"/>
    </xf>
    <xf numFmtId="0" fontId="32" fillId="0" borderId="0" xfId="0" applyNumberFormat="1" applyFont="1" applyFill="1" applyBorder="1" applyAlignment="1" applyProtection="1">
      <alignment horizontal="left" vertical="center" indent="1"/>
    </xf>
    <xf numFmtId="0" fontId="10" fillId="4" borderId="0" xfId="0" applyFont="1" applyFill="1" applyAlignment="1" applyProtection="1">
      <alignment horizontal="center" vertical="center" wrapText="1" shrinkToFit="1"/>
    </xf>
    <xf numFmtId="0" fontId="10" fillId="4" borderId="0" xfId="0" applyFont="1" applyFill="1" applyBorder="1" applyAlignment="1" applyProtection="1">
      <alignment horizontal="center" vertical="center" wrapText="1" shrinkToFit="1"/>
    </xf>
    <xf numFmtId="0" fontId="10" fillId="4" borderId="0" xfId="0" applyFont="1" applyFill="1" applyAlignment="1" applyProtection="1">
      <alignment horizontal="center" vertical="center"/>
    </xf>
    <xf numFmtId="0" fontId="48" fillId="4" borderId="0" xfId="0" applyFont="1" applyFill="1" applyAlignment="1" applyProtection="1">
      <alignment vertical="center"/>
    </xf>
    <xf numFmtId="0" fontId="4" fillId="0" borderId="121" xfId="0" applyFont="1" applyFill="1" applyBorder="1" applyAlignment="1" applyProtection="1">
      <alignment vertical="center"/>
    </xf>
    <xf numFmtId="0" fontId="4" fillId="0" borderId="125" xfId="0" applyFont="1" applyFill="1" applyBorder="1" applyAlignment="1" applyProtection="1">
      <alignment horizontal="left" vertical="center"/>
    </xf>
    <xf numFmtId="0" fontId="4" fillId="0" borderId="0" xfId="0" applyFont="1" applyFill="1" applyAlignment="1" applyProtection="1">
      <alignment vertical="center"/>
    </xf>
    <xf numFmtId="0" fontId="39" fillId="2" borderId="117" xfId="0" applyFont="1" applyFill="1" applyBorder="1" applyAlignment="1" applyProtection="1">
      <alignment horizontal="center" vertical="center"/>
    </xf>
    <xf numFmtId="0" fontId="4" fillId="0" borderId="125" xfId="0" applyFont="1" applyFill="1" applyBorder="1" applyAlignment="1" applyProtection="1">
      <alignment vertical="center"/>
    </xf>
    <xf numFmtId="0" fontId="39" fillId="0" borderId="0" xfId="0" applyFont="1" applyFill="1" applyBorder="1" applyAlignment="1" applyProtection="1">
      <alignment horizontal="center" vertical="center"/>
    </xf>
    <xf numFmtId="0" fontId="32" fillId="2" borderId="132" xfId="0" applyFont="1" applyFill="1" applyBorder="1" applyAlignment="1" applyProtection="1">
      <alignment horizontal="center" vertical="center"/>
    </xf>
    <xf numFmtId="0" fontId="39" fillId="2" borderId="134" xfId="0" applyFont="1" applyFill="1" applyBorder="1" applyAlignment="1" applyProtection="1">
      <alignment horizontal="center" vertical="center"/>
    </xf>
    <xf numFmtId="0" fontId="39" fillId="2" borderId="129" xfId="0" applyFont="1" applyFill="1" applyBorder="1" applyAlignment="1" applyProtection="1">
      <alignment horizontal="center" vertical="center"/>
    </xf>
    <xf numFmtId="0" fontId="4" fillId="0" borderId="130" xfId="0" applyFont="1" applyFill="1" applyBorder="1" applyAlignment="1" applyProtection="1">
      <alignment vertical="center"/>
    </xf>
    <xf numFmtId="0" fontId="4" fillId="0" borderId="136" xfId="0" applyFont="1" applyFill="1" applyBorder="1" applyAlignment="1" applyProtection="1">
      <alignment vertical="center"/>
    </xf>
    <xf numFmtId="0" fontId="64" fillId="0" borderId="0" xfId="0" applyFont="1" applyFill="1" applyBorder="1" applyAlignment="1" applyProtection="1">
      <alignment horizontal="center" vertical="center"/>
    </xf>
    <xf numFmtId="0" fontId="65" fillId="0" borderId="0" xfId="0" applyFont="1" applyFill="1" applyBorder="1" applyAlignment="1" applyProtection="1">
      <alignment horizontal="center" vertical="center"/>
    </xf>
    <xf numFmtId="0" fontId="5" fillId="0" borderId="0" xfId="0" applyFont="1" applyFill="1" applyBorder="1" applyAlignment="1" applyProtection="1">
      <alignment vertical="center"/>
    </xf>
    <xf numFmtId="0" fontId="32" fillId="2" borderId="135" xfId="0" applyFont="1" applyFill="1" applyBorder="1" applyAlignment="1" applyProtection="1">
      <alignment horizontal="center" vertical="center"/>
    </xf>
    <xf numFmtId="0" fontId="14" fillId="2" borderId="134" xfId="0" applyFont="1" applyFill="1" applyBorder="1" applyAlignment="1" applyProtection="1">
      <alignment horizontal="center" vertical="center"/>
    </xf>
    <xf numFmtId="0" fontId="5" fillId="0" borderId="0" xfId="0" applyFont="1" applyAlignment="1" applyProtection="1">
      <alignment vertical="center"/>
    </xf>
    <xf numFmtId="0" fontId="5" fillId="0" borderId="29" xfId="0" applyNumberFormat="1" applyFont="1" applyBorder="1" applyAlignment="1" applyProtection="1">
      <alignment horizontal="left" vertical="center" indent="1"/>
    </xf>
    <xf numFmtId="0" fontId="31" fillId="4" borderId="96" xfId="0" applyFont="1" applyFill="1" applyBorder="1" applyAlignment="1" applyProtection="1">
      <alignment vertical="center" shrinkToFit="1"/>
    </xf>
    <xf numFmtId="0" fontId="31" fillId="0" borderId="96" xfId="0" applyFont="1" applyFill="1" applyBorder="1" applyAlignment="1" applyProtection="1">
      <alignment vertical="center" shrinkToFit="1"/>
    </xf>
    <xf numFmtId="0" fontId="32" fillId="0" borderId="0" xfId="0" applyFont="1" applyFill="1" applyAlignment="1" applyProtection="1">
      <alignment horizontal="left" vertical="center"/>
    </xf>
    <xf numFmtId="0" fontId="32" fillId="2" borderId="114" xfId="0" applyFont="1" applyFill="1" applyBorder="1" applyAlignment="1" applyProtection="1">
      <alignment horizontal="center" vertical="center"/>
      <protection locked="0"/>
    </xf>
    <xf numFmtId="0" fontId="32" fillId="2" borderId="115" xfId="0" applyFont="1" applyFill="1" applyBorder="1" applyAlignment="1" applyProtection="1">
      <alignment horizontal="center" vertical="center"/>
      <protection locked="0"/>
    </xf>
    <xf numFmtId="0" fontId="32" fillId="2" borderId="116" xfId="0" applyFont="1" applyFill="1" applyBorder="1" applyAlignment="1" applyProtection="1">
      <alignment horizontal="center" vertical="center"/>
      <protection locked="0"/>
    </xf>
    <xf numFmtId="0" fontId="45" fillId="0" borderId="118" xfId="0" applyFont="1" applyFill="1" applyBorder="1" applyAlignment="1" applyProtection="1">
      <alignment horizontal="center" vertical="center"/>
      <protection locked="0"/>
    </xf>
    <xf numFmtId="0" fontId="45" fillId="0" borderId="119" xfId="0" applyFont="1" applyBorder="1" applyAlignment="1" applyProtection="1">
      <alignment horizontal="center" vertical="center"/>
      <protection locked="0"/>
    </xf>
    <xf numFmtId="0" fontId="45" fillId="0" borderId="120" xfId="0" applyFont="1" applyBorder="1" applyAlignment="1" applyProtection="1">
      <alignment horizontal="center" vertical="center"/>
      <protection locked="0"/>
    </xf>
    <xf numFmtId="0" fontId="45" fillId="0" borderId="122" xfId="0" applyFont="1" applyFill="1" applyBorder="1" applyAlignment="1" applyProtection="1">
      <alignment horizontal="center" vertical="center"/>
      <protection locked="0"/>
    </xf>
    <xf numFmtId="0" fontId="45" fillId="0" borderId="123" xfId="0" applyFont="1" applyBorder="1" applyAlignment="1" applyProtection="1">
      <alignment horizontal="center" vertical="center"/>
      <protection locked="0"/>
    </xf>
    <xf numFmtId="0" fontId="45" fillId="0" borderId="124" xfId="0" applyFont="1" applyBorder="1" applyAlignment="1" applyProtection="1">
      <alignment horizontal="center" vertical="center"/>
      <protection locked="0"/>
    </xf>
    <xf numFmtId="0" fontId="10" fillId="0" borderId="0" xfId="0" applyFont="1" applyFill="1" applyAlignment="1" applyProtection="1">
      <alignment horizontal="center" vertical="center"/>
      <protection locked="0"/>
    </xf>
    <xf numFmtId="0" fontId="10" fillId="0" borderId="0" xfId="0" applyFont="1" applyAlignment="1" applyProtection="1">
      <alignment horizontal="center" vertical="center"/>
      <protection locked="0"/>
    </xf>
    <xf numFmtId="0" fontId="45" fillId="0" borderId="119" xfId="0" applyFont="1" applyFill="1" applyBorder="1" applyAlignment="1" applyProtection="1">
      <alignment horizontal="center" vertical="center"/>
      <protection locked="0"/>
    </xf>
    <xf numFmtId="0" fontId="45" fillId="0" borderId="123" xfId="0" applyFont="1" applyFill="1" applyBorder="1" applyAlignment="1" applyProtection="1">
      <alignment horizontal="center" vertical="center"/>
      <protection locked="0"/>
    </xf>
    <xf numFmtId="0" fontId="32" fillId="0" borderId="0" xfId="0" applyFont="1" applyFill="1" applyBorder="1" applyAlignment="1" applyProtection="1">
      <alignment horizontal="center" vertical="center"/>
      <protection locked="0"/>
    </xf>
    <xf numFmtId="0" fontId="32" fillId="2" borderId="131" xfId="0" applyFont="1" applyFill="1" applyBorder="1" applyAlignment="1" applyProtection="1">
      <alignment horizontal="center" vertical="center"/>
      <protection locked="0"/>
    </xf>
    <xf numFmtId="0" fontId="32" fillId="2" borderId="132" xfId="0" applyFont="1" applyFill="1" applyBorder="1" applyAlignment="1" applyProtection="1">
      <alignment horizontal="center" vertical="center"/>
      <protection locked="0"/>
    </xf>
    <xf numFmtId="0" fontId="32" fillId="2" borderId="133" xfId="0" applyFont="1" applyFill="1" applyBorder="1" applyAlignment="1" applyProtection="1">
      <alignment horizontal="center" vertical="center"/>
      <protection locked="0"/>
    </xf>
    <xf numFmtId="0" fontId="10" fillId="0" borderId="0" xfId="0" applyFont="1" applyFill="1" applyBorder="1" applyAlignment="1" applyProtection="1">
      <alignment horizontal="center" vertical="center"/>
      <protection locked="0"/>
    </xf>
    <xf numFmtId="0" fontId="32" fillId="2" borderId="126" xfId="0" applyFont="1" applyFill="1" applyBorder="1" applyAlignment="1" applyProtection="1">
      <alignment horizontal="center" vertical="center"/>
      <protection locked="0"/>
    </xf>
    <xf numFmtId="0" fontId="32" fillId="2" borderId="127" xfId="0" applyFont="1" applyFill="1" applyBorder="1" applyAlignment="1" applyProtection="1">
      <alignment horizontal="center" vertical="center"/>
      <protection locked="0"/>
    </xf>
    <xf numFmtId="0" fontId="32" fillId="2" borderId="128" xfId="0" applyFont="1" applyFill="1" applyBorder="1" applyAlignment="1" applyProtection="1">
      <alignment horizontal="center" vertical="center"/>
      <protection locked="0"/>
    </xf>
    <xf numFmtId="49" fontId="5" fillId="0" borderId="73" xfId="0" applyNumberFormat="1" applyFont="1" applyBorder="1" applyAlignment="1" applyProtection="1">
      <alignment horizontal="center" vertical="center"/>
    </xf>
    <xf numFmtId="0" fontId="5" fillId="0" borderId="73" xfId="0" applyNumberFormat="1" applyFont="1" applyBorder="1" applyAlignment="1" applyProtection="1">
      <alignment horizontal="center" vertical="center"/>
    </xf>
    <xf numFmtId="0" fontId="32" fillId="0" borderId="47" xfId="0" applyFont="1" applyFill="1" applyBorder="1" applyAlignment="1">
      <alignment horizontal="center" vertical="center"/>
    </xf>
    <xf numFmtId="0" fontId="5" fillId="0" borderId="48" xfId="0" applyFont="1" applyBorder="1" applyAlignment="1">
      <alignment horizontal="left" vertical="center" wrapText="1"/>
    </xf>
    <xf numFmtId="0" fontId="5" fillId="0" borderId="4" xfId="0" applyFont="1" applyBorder="1" applyAlignment="1">
      <alignment horizontal="left" vertical="center" wrapText="1"/>
    </xf>
    <xf numFmtId="0" fontId="5" fillId="0" borderId="3" xfId="0" applyFont="1" applyBorder="1" applyAlignment="1">
      <alignment horizontal="left" vertical="center" wrapText="1"/>
    </xf>
    <xf numFmtId="0" fontId="5" fillId="0" borderId="0" xfId="0" applyFont="1" applyBorder="1" applyAlignment="1">
      <alignment horizontal="left" vertical="center" wrapText="1"/>
    </xf>
    <xf numFmtId="0" fontId="5" fillId="0" borderId="6" xfId="0" applyFont="1" applyBorder="1" applyAlignment="1">
      <alignment horizontal="left" vertical="center" wrapText="1"/>
    </xf>
    <xf numFmtId="0" fontId="5" fillId="0" borderId="9" xfId="0" applyFont="1" applyBorder="1" applyAlignment="1">
      <alignment horizontal="left" vertical="center" wrapText="1"/>
    </xf>
    <xf numFmtId="0" fontId="5" fillId="0" borderId="9" xfId="0" applyNumberFormat="1" applyFont="1" applyBorder="1" applyAlignment="1">
      <alignment horizontal="left" vertical="center" wrapText="1"/>
    </xf>
    <xf numFmtId="0" fontId="5" fillId="0" borderId="7" xfId="0" applyNumberFormat="1" applyFont="1" applyBorder="1" applyAlignment="1">
      <alignment horizontal="left" vertical="center" wrapText="1"/>
    </xf>
    <xf numFmtId="0" fontId="5" fillId="0" borderId="0" xfId="0" applyNumberFormat="1" applyFont="1" applyBorder="1" applyAlignment="1">
      <alignment horizontal="left" vertical="center" wrapText="1"/>
    </xf>
    <xf numFmtId="0" fontId="5" fillId="0" borderId="10" xfId="0" applyNumberFormat="1" applyFont="1" applyBorder="1" applyAlignment="1">
      <alignment horizontal="left" vertical="center" wrapText="1"/>
    </xf>
    <xf numFmtId="164" fontId="5" fillId="0" borderId="4" xfId="0" applyNumberFormat="1" applyFont="1" applyBorder="1" applyAlignment="1">
      <alignment horizontal="left" vertical="center" wrapText="1"/>
    </xf>
    <xf numFmtId="164" fontId="5" fillId="0" borderId="8" xfId="0" applyNumberFormat="1" applyFont="1" applyBorder="1" applyAlignment="1">
      <alignment horizontal="left" vertical="center" wrapText="1"/>
    </xf>
    <xf numFmtId="0" fontId="36" fillId="0" borderId="0" xfId="0" applyFont="1" applyAlignment="1">
      <alignment horizontal="center"/>
    </xf>
    <xf numFmtId="0" fontId="39" fillId="0" borderId="0" xfId="0" applyFont="1" applyAlignment="1">
      <alignment horizontal="center" wrapText="1"/>
    </xf>
    <xf numFmtId="0" fontId="44" fillId="0" borderId="0" xfId="0" applyFont="1" applyAlignment="1">
      <alignment horizontal="center" vertical="center" wrapText="1"/>
    </xf>
    <xf numFmtId="0" fontId="7" fillId="0" borderId="108" xfId="0" applyFont="1" applyFill="1" applyBorder="1" applyAlignment="1">
      <alignment horizontal="left" vertical="center"/>
    </xf>
    <xf numFmtId="0" fontId="7" fillId="0" borderId="109" xfId="0" applyFont="1" applyFill="1" applyBorder="1" applyAlignment="1">
      <alignment horizontal="left" vertical="center"/>
    </xf>
    <xf numFmtId="0" fontId="7" fillId="0" borderId="9" xfId="0" applyFont="1" applyFill="1" applyBorder="1" applyAlignment="1">
      <alignment horizontal="left" vertical="center"/>
    </xf>
    <xf numFmtId="0" fontId="7" fillId="0" borderId="7" xfId="0" applyFont="1" applyFill="1" applyBorder="1" applyAlignment="1">
      <alignment horizontal="left" vertical="center"/>
    </xf>
    <xf numFmtId="0" fontId="32" fillId="0" borderId="9" xfId="0" applyFont="1" applyFill="1" applyBorder="1" applyAlignment="1">
      <alignment horizontal="left" vertical="center"/>
    </xf>
    <xf numFmtId="0" fontId="7" fillId="0" borderId="0" xfId="0" applyFont="1" applyBorder="1" applyAlignment="1">
      <alignment horizontal="left" vertical="center"/>
    </xf>
    <xf numFmtId="0" fontId="7" fillId="0" borderId="10" xfId="0" applyFont="1" applyBorder="1" applyAlignment="1">
      <alignment horizontal="left" vertical="center"/>
    </xf>
    <xf numFmtId="0" fontId="32" fillId="0" borderId="0" xfId="0" applyFont="1" applyFill="1" applyBorder="1" applyAlignment="1">
      <alignment horizontal="left" vertical="center"/>
    </xf>
    <xf numFmtId="0" fontId="32" fillId="0" borderId="10" xfId="0" applyFont="1" applyFill="1" applyBorder="1" applyAlignment="1">
      <alignment horizontal="left" vertical="center"/>
    </xf>
    <xf numFmtId="0" fontId="32" fillId="0" borderId="7" xfId="0" applyFont="1" applyFill="1" applyBorder="1" applyAlignment="1">
      <alignment horizontal="left" vertical="center"/>
    </xf>
    <xf numFmtId="49" fontId="32" fillId="0" borderId="0" xfId="0" applyNumberFormat="1" applyFont="1" applyFill="1" applyBorder="1" applyAlignment="1">
      <alignment horizontal="left" vertical="center"/>
    </xf>
    <xf numFmtId="49" fontId="32" fillId="0" borderId="10" xfId="0" applyNumberFormat="1" applyFont="1" applyFill="1" applyBorder="1" applyAlignment="1">
      <alignment horizontal="left" vertical="center"/>
    </xf>
    <xf numFmtId="49" fontId="7" fillId="0" borderId="0" xfId="0" applyNumberFormat="1" applyFont="1" applyFill="1" applyBorder="1" applyAlignment="1">
      <alignment horizontal="left" vertical="center"/>
    </xf>
    <xf numFmtId="0" fontId="7" fillId="0" borderId="10" xfId="0" applyFont="1" applyFill="1" applyBorder="1" applyAlignment="1">
      <alignment horizontal="left" vertical="center"/>
    </xf>
    <xf numFmtId="49" fontId="7" fillId="0" borderId="0" xfId="1" applyNumberFormat="1" applyFont="1" applyFill="1" applyBorder="1" applyAlignment="1">
      <alignment horizontal="left" vertical="center"/>
    </xf>
    <xf numFmtId="49" fontId="7" fillId="0" borderId="10" xfId="1" applyNumberFormat="1" applyFont="1" applyFill="1" applyBorder="1" applyAlignment="1">
      <alignment horizontal="left" vertical="center"/>
    </xf>
    <xf numFmtId="49" fontId="32" fillId="0" borderId="9" xfId="0" applyNumberFormat="1" applyFont="1" applyFill="1" applyBorder="1" applyAlignment="1">
      <alignment horizontal="left" vertical="center"/>
    </xf>
    <xf numFmtId="49" fontId="32" fillId="0" borderId="7" xfId="0" applyNumberFormat="1" applyFont="1" applyFill="1" applyBorder="1" applyAlignment="1">
      <alignment horizontal="left" vertical="center"/>
    </xf>
    <xf numFmtId="0" fontId="5" fillId="0" borderId="0" xfId="0" applyFont="1" applyFill="1" applyBorder="1" applyAlignment="1">
      <alignment horizontal="center" vertical="top" wrapText="1"/>
    </xf>
    <xf numFmtId="0" fontId="38" fillId="0" borderId="59" xfId="0" applyFont="1" applyBorder="1" applyAlignment="1">
      <alignment horizontal="center" vertical="center" wrapText="1"/>
    </xf>
    <xf numFmtId="0" fontId="38" fillId="0" borderId="60" xfId="0" applyFont="1" applyBorder="1" applyAlignment="1">
      <alignment horizontal="center" vertical="center" wrapText="1"/>
    </xf>
    <xf numFmtId="0" fontId="38" fillId="0" borderId="61" xfId="0" applyFont="1" applyBorder="1" applyAlignment="1">
      <alignment horizontal="center" vertical="center" wrapText="1"/>
    </xf>
    <xf numFmtId="0" fontId="32" fillId="0" borderId="47" xfId="0" applyFont="1" applyBorder="1" applyAlignment="1">
      <alignment horizontal="left" vertical="center"/>
    </xf>
    <xf numFmtId="0" fontId="7" fillId="0" borderId="48" xfId="0" applyFont="1" applyBorder="1" applyAlignment="1">
      <alignment horizontal="left" vertical="center" wrapText="1"/>
    </xf>
    <xf numFmtId="0" fontId="7" fillId="0" borderId="4" xfId="0" applyFont="1" applyBorder="1" applyAlignment="1">
      <alignment horizontal="left" vertical="center" wrapText="1"/>
    </xf>
    <xf numFmtId="0" fontId="7" fillId="0" borderId="8" xfId="0" applyFont="1" applyBorder="1" applyAlignment="1">
      <alignment horizontal="left" vertical="center" wrapText="1"/>
    </xf>
    <xf numFmtId="0" fontId="5" fillId="0" borderId="9" xfId="0" applyFont="1" applyFill="1" applyBorder="1" applyAlignment="1">
      <alignment horizontal="center" vertical="top" wrapText="1"/>
    </xf>
    <xf numFmtId="0" fontId="9" fillId="0" borderId="13" xfId="0" applyFont="1" applyBorder="1" applyAlignment="1">
      <alignment horizontal="center" vertical="center"/>
    </xf>
    <xf numFmtId="164" fontId="10" fillId="0" borderId="13" xfId="0" applyNumberFormat="1" applyFont="1" applyFill="1" applyBorder="1" applyAlignment="1">
      <alignment horizontal="center" vertical="center"/>
    </xf>
    <xf numFmtId="49" fontId="10" fillId="0" borderId="13" xfId="0" applyNumberFormat="1" applyFont="1" applyFill="1" applyBorder="1" applyAlignment="1">
      <alignment horizontal="center" vertical="center"/>
    </xf>
    <xf numFmtId="49" fontId="10" fillId="0" borderId="6" xfId="0" applyNumberFormat="1" applyFont="1" applyFill="1" applyBorder="1" applyAlignment="1">
      <alignment horizontal="center" vertical="center"/>
    </xf>
    <xf numFmtId="49" fontId="10" fillId="0" borderId="9" xfId="0" applyNumberFormat="1" applyFont="1" applyFill="1" applyBorder="1" applyAlignment="1">
      <alignment horizontal="center" vertical="center"/>
    </xf>
    <xf numFmtId="49" fontId="10" fillId="0" borderId="7" xfId="0" applyNumberFormat="1" applyFont="1" applyFill="1" applyBorder="1" applyAlignment="1">
      <alignment horizontal="center" vertical="center"/>
    </xf>
    <xf numFmtId="164" fontId="10" fillId="0" borderId="11" xfId="0" applyNumberFormat="1" applyFont="1" applyFill="1" applyBorder="1" applyAlignment="1">
      <alignment horizontal="center" vertical="center"/>
    </xf>
    <xf numFmtId="0" fontId="9" fillId="0" borderId="11" xfId="0" applyFont="1" applyBorder="1" applyAlignment="1">
      <alignment horizontal="center" vertical="center"/>
    </xf>
    <xf numFmtId="0" fontId="6" fillId="0" borderId="3" xfId="0" applyFont="1" applyBorder="1" applyAlignment="1">
      <alignment horizontal="left" vertical="center" wrapText="1"/>
    </xf>
    <xf numFmtId="0" fontId="6" fillId="0" borderId="0" xfId="0" applyFont="1" applyBorder="1" applyAlignment="1">
      <alignment horizontal="left" vertical="center" wrapText="1"/>
    </xf>
    <xf numFmtId="0" fontId="6" fillId="0" borderId="10" xfId="0" applyFont="1" applyBorder="1" applyAlignment="1">
      <alignment horizontal="left" vertical="center" wrapText="1"/>
    </xf>
    <xf numFmtId="0" fontId="7" fillId="0" borderId="4" xfId="0" applyFont="1" applyFill="1" applyBorder="1" applyAlignment="1">
      <alignment horizontal="left" vertical="center" indent="1"/>
    </xf>
    <xf numFmtId="0" fontId="4" fillId="0" borderId="0" xfId="0" applyFont="1" applyFill="1" applyBorder="1" applyAlignment="1">
      <alignment horizontal="left" vertical="center" wrapText="1"/>
    </xf>
    <xf numFmtId="0" fontId="7" fillId="0" borderId="10" xfId="0" applyNumberFormat="1" applyFont="1" applyFill="1" applyBorder="1" applyAlignment="1">
      <alignment horizontal="left" vertical="center"/>
    </xf>
    <xf numFmtId="0" fontId="7" fillId="0" borderId="0" xfId="1" applyNumberFormat="1" applyFont="1" applyFill="1" applyBorder="1" applyAlignment="1">
      <alignment horizontal="left" vertical="center"/>
    </xf>
    <xf numFmtId="0" fontId="7" fillId="0" borderId="10" xfId="1" applyNumberFormat="1" applyFont="1" applyFill="1" applyBorder="1" applyAlignment="1">
      <alignment horizontal="left" vertical="center"/>
    </xf>
    <xf numFmtId="0" fontId="32" fillId="0" borderId="9" xfId="0" applyNumberFormat="1" applyFont="1" applyFill="1" applyBorder="1" applyAlignment="1">
      <alignment horizontal="left" vertical="center"/>
    </xf>
    <xf numFmtId="0" fontId="32" fillId="0" borderId="7" xfId="0" applyNumberFormat="1" applyFont="1" applyFill="1" applyBorder="1" applyAlignment="1">
      <alignment horizontal="left" vertical="center"/>
    </xf>
    <xf numFmtId="0" fontId="7" fillId="0" borderId="9" xfId="0" applyFont="1" applyFill="1" applyBorder="1" applyAlignment="1">
      <alignment horizontal="left" vertical="center" indent="1"/>
    </xf>
    <xf numFmtId="0" fontId="42" fillId="0" borderId="47" xfId="0" applyFont="1" applyFill="1" applyBorder="1" applyAlignment="1">
      <alignment horizontal="center" vertical="center"/>
    </xf>
    <xf numFmtId="164" fontId="9" fillId="0" borderId="13" xfId="0" applyNumberFormat="1" applyFont="1" applyFill="1" applyBorder="1" applyAlignment="1">
      <alignment horizontal="center" vertical="center"/>
    </xf>
    <xf numFmtId="49" fontId="9" fillId="0" borderId="13" xfId="0" applyNumberFormat="1" applyFont="1" applyFill="1" applyBorder="1" applyAlignment="1">
      <alignment horizontal="center" vertical="center"/>
    </xf>
    <xf numFmtId="0" fontId="5" fillId="0" borderId="4" xfId="0" applyNumberFormat="1" applyFont="1" applyBorder="1" applyAlignment="1">
      <alignment horizontal="left" vertical="center" wrapText="1"/>
    </xf>
    <xf numFmtId="0" fontId="5" fillId="0" borderId="8" xfId="0" applyNumberFormat="1" applyFont="1" applyBorder="1" applyAlignment="1">
      <alignment horizontal="left" vertical="center" wrapText="1"/>
    </xf>
    <xf numFmtId="164" fontId="9" fillId="0" borderId="11" xfId="0" applyNumberFormat="1" applyFont="1" applyFill="1" applyBorder="1" applyAlignment="1">
      <alignment horizontal="center" vertical="center"/>
    </xf>
    <xf numFmtId="49" fontId="9" fillId="0" borderId="11" xfId="0" applyNumberFormat="1" applyFont="1" applyFill="1" applyBorder="1" applyAlignment="1">
      <alignment horizontal="center" vertical="center"/>
    </xf>
    <xf numFmtId="0" fontId="14" fillId="0" borderId="0" xfId="0" applyFont="1" applyFill="1" applyBorder="1" applyAlignment="1">
      <alignment horizontal="left" vertical="center"/>
    </xf>
    <xf numFmtId="0" fontId="3" fillId="0" borderId="0" xfId="0" applyFont="1" applyAlignment="1">
      <alignment horizontal="center"/>
    </xf>
    <xf numFmtId="0" fontId="8" fillId="0" borderId="0" xfId="0" applyFont="1" applyAlignment="1">
      <alignment horizontal="center"/>
    </xf>
    <xf numFmtId="0" fontId="0" fillId="0" borderId="0" xfId="0" applyAlignment="1">
      <alignment horizontal="center"/>
    </xf>
    <xf numFmtId="168" fontId="5" fillId="0" borderId="0" xfId="1" applyNumberFormat="1" applyFont="1" applyFill="1" applyBorder="1" applyAlignment="1">
      <alignment horizontal="left" vertical="center" indent="1"/>
    </xf>
    <xf numFmtId="0" fontId="32" fillId="0" borderId="0" xfId="0" applyNumberFormat="1" applyFont="1" applyFill="1" applyBorder="1" applyAlignment="1">
      <alignment horizontal="left" vertical="center"/>
    </xf>
    <xf numFmtId="0" fontId="14" fillId="0" borderId="29" xfId="0" applyFont="1" applyFill="1" applyBorder="1" applyAlignment="1">
      <alignment horizontal="center" vertical="center" wrapText="1"/>
    </xf>
    <xf numFmtId="0" fontId="14" fillId="0" borderId="24" xfId="0" applyFont="1" applyFill="1" applyBorder="1" applyAlignment="1">
      <alignment horizontal="center" vertical="center" wrapText="1"/>
    </xf>
    <xf numFmtId="0" fontId="39" fillId="2" borderId="0" xfId="0" applyFont="1" applyFill="1" applyBorder="1" applyAlignment="1" applyProtection="1">
      <alignment horizontal="center" vertical="center"/>
    </xf>
    <xf numFmtId="0" fontId="32" fillId="4" borderId="98" xfId="0" applyFont="1" applyFill="1" applyBorder="1" applyAlignment="1" applyProtection="1">
      <alignment horizontal="right" vertical="center"/>
    </xf>
    <xf numFmtId="0" fontId="32" fillId="4" borderId="99" xfId="0" applyFont="1" applyFill="1" applyBorder="1" applyAlignment="1" applyProtection="1">
      <alignment horizontal="right" vertical="center"/>
    </xf>
    <xf numFmtId="0" fontId="32" fillId="4" borderId="100" xfId="0" applyFont="1" applyFill="1" applyBorder="1" applyAlignment="1" applyProtection="1">
      <alignment horizontal="right" vertical="center"/>
    </xf>
    <xf numFmtId="0" fontId="54" fillId="0" borderId="0" xfId="0" applyFont="1" applyAlignment="1" applyProtection="1">
      <alignment horizontal="center" vertical="center"/>
    </xf>
    <xf numFmtId="0" fontId="55" fillId="0" borderId="0" xfId="0" applyFont="1" applyBorder="1" applyAlignment="1" applyProtection="1">
      <alignment horizontal="center"/>
    </xf>
    <xf numFmtId="0" fontId="32" fillId="2" borderId="112" xfId="0" applyFont="1" applyFill="1" applyBorder="1" applyAlignment="1">
      <alignment horizontal="center" vertical="center" wrapText="1" shrinkToFit="1"/>
    </xf>
    <xf numFmtId="0" fontId="32" fillId="2" borderId="113" xfId="0" applyFont="1" applyFill="1" applyBorder="1" applyAlignment="1">
      <alignment horizontal="center" vertical="center" wrapText="1" shrinkToFit="1"/>
    </xf>
    <xf numFmtId="0" fontId="32" fillId="4" borderId="137" xfId="0" applyFont="1" applyFill="1" applyBorder="1" applyAlignment="1" applyProtection="1">
      <alignment horizontal="right" vertical="center"/>
    </xf>
    <xf numFmtId="0" fontId="31" fillId="2" borderId="18" xfId="0" applyFont="1" applyFill="1" applyBorder="1" applyAlignment="1">
      <alignment horizontal="left" vertical="center" wrapText="1"/>
    </xf>
    <xf numFmtId="0" fontId="31" fillId="2" borderId="15" xfId="0" applyFont="1" applyFill="1" applyBorder="1" applyAlignment="1">
      <alignment horizontal="left" vertical="center" wrapText="1"/>
    </xf>
    <xf numFmtId="0" fontId="31" fillId="2" borderId="14" xfId="0" applyFont="1" applyFill="1" applyBorder="1" applyAlignment="1">
      <alignment horizontal="left" vertical="center" wrapText="1"/>
    </xf>
    <xf numFmtId="0" fontId="31" fillId="2" borderId="20" xfId="0" applyFont="1" applyFill="1" applyBorder="1" applyAlignment="1">
      <alignment horizontal="left" vertical="center" wrapText="1"/>
    </xf>
    <xf numFmtId="0" fontId="31" fillId="2" borderId="33" xfId="0" applyFont="1" applyFill="1" applyBorder="1" applyAlignment="1">
      <alignment horizontal="left" vertical="center" wrapText="1"/>
    </xf>
    <xf numFmtId="0" fontId="31" fillId="2" borderId="34" xfId="0" applyFont="1" applyFill="1" applyBorder="1" applyAlignment="1">
      <alignment horizontal="left" vertical="center" wrapText="1"/>
    </xf>
    <xf numFmtId="0" fontId="31" fillId="2" borderId="98" xfId="0" applyFont="1" applyFill="1" applyBorder="1" applyAlignment="1">
      <alignment horizontal="left" vertical="center" wrapText="1"/>
    </xf>
    <xf numFmtId="0" fontId="31" fillId="2" borderId="99" xfId="0" applyFont="1" applyFill="1" applyBorder="1" applyAlignment="1">
      <alignment horizontal="left" vertical="center" wrapText="1"/>
    </xf>
    <xf numFmtId="0" fontId="31" fillId="2" borderId="100" xfId="0" applyFont="1" applyFill="1" applyBorder="1" applyAlignment="1">
      <alignment horizontal="left" vertical="center" wrapText="1"/>
    </xf>
    <xf numFmtId="0" fontId="47" fillId="4" borderId="0" xfId="0" applyFont="1" applyFill="1" applyAlignment="1">
      <alignment horizontal="center" vertical="center" wrapText="1"/>
    </xf>
    <xf numFmtId="0" fontId="54" fillId="0" borderId="0" xfId="0" applyFont="1" applyAlignment="1">
      <alignment horizontal="center" vertical="center"/>
    </xf>
    <xf numFmtId="0" fontId="55" fillId="0" borderId="0" xfId="0" applyFont="1" applyBorder="1" applyAlignment="1">
      <alignment horizontal="center"/>
    </xf>
    <xf numFmtId="0" fontId="55" fillId="0" borderId="0" xfId="0" applyFont="1" applyAlignment="1">
      <alignment horizontal="center"/>
    </xf>
    <xf numFmtId="0" fontId="49" fillId="4" borderId="98" xfId="0" applyFont="1" applyFill="1" applyBorder="1" applyAlignment="1">
      <alignment horizontal="left" vertical="center" indent="1" shrinkToFit="1"/>
    </xf>
    <xf numFmtId="0" fontId="49" fillId="4" borderId="99" xfId="0" applyFont="1" applyFill="1" applyBorder="1" applyAlignment="1">
      <alignment horizontal="left" vertical="center" indent="1" shrinkToFit="1"/>
    </xf>
    <xf numFmtId="0" fontId="49" fillId="4" borderId="100" xfId="0" applyFont="1" applyFill="1" applyBorder="1" applyAlignment="1">
      <alignment horizontal="left" vertical="center" indent="1" shrinkToFit="1"/>
    </xf>
    <xf numFmtId="0" fontId="31" fillId="2" borderId="18" xfId="0" applyFont="1" applyFill="1" applyBorder="1" applyAlignment="1">
      <alignment horizontal="left" vertical="center" wrapText="1" shrinkToFit="1"/>
    </xf>
    <xf numFmtId="0" fontId="31" fillId="2" borderId="15" xfId="0" applyFont="1" applyFill="1" applyBorder="1" applyAlignment="1">
      <alignment horizontal="left" vertical="center" wrapText="1" shrinkToFit="1"/>
    </xf>
    <xf numFmtId="0" fontId="19" fillId="2" borderId="14" xfId="0" applyFont="1" applyFill="1" applyBorder="1" applyAlignment="1">
      <alignment horizontal="left" vertical="center" wrapText="1"/>
    </xf>
    <xf numFmtId="0" fontId="19" fillId="2" borderId="20" xfId="0" applyFont="1" applyFill="1" applyBorder="1" applyAlignment="1">
      <alignment horizontal="left" vertical="center" wrapText="1"/>
    </xf>
    <xf numFmtId="0" fontId="19" fillId="2" borderId="33" xfId="0" applyFont="1" applyFill="1" applyBorder="1" applyAlignment="1">
      <alignment horizontal="left" vertical="center" wrapText="1"/>
    </xf>
    <xf numFmtId="0" fontId="19" fillId="2" borderId="34" xfId="0" applyFont="1" applyFill="1" applyBorder="1" applyAlignment="1">
      <alignment horizontal="left" vertical="center" wrapText="1"/>
    </xf>
    <xf numFmtId="0" fontId="3" fillId="0" borderId="0" xfId="0" applyFont="1" applyAlignment="1">
      <alignment horizontal="center" vertical="center"/>
    </xf>
    <xf numFmtId="0" fontId="8" fillId="0" borderId="0" xfId="0" applyFont="1" applyBorder="1" applyAlignment="1">
      <alignment horizontal="center"/>
    </xf>
    <xf numFmtId="0" fontId="46" fillId="2" borderId="18" xfId="0" applyFont="1" applyFill="1" applyBorder="1" applyAlignment="1">
      <alignment horizontal="left" vertical="center" wrapText="1" shrinkToFit="1"/>
    </xf>
    <xf numFmtId="0" fontId="46" fillId="2" borderId="15" xfId="0" applyFont="1" applyFill="1" applyBorder="1" applyAlignment="1">
      <alignment horizontal="left" vertical="center" wrapText="1" shrinkToFit="1"/>
    </xf>
    <xf numFmtId="0" fontId="46" fillId="2" borderId="18" xfId="0" applyFont="1" applyFill="1" applyBorder="1" applyAlignment="1">
      <alignment horizontal="left" vertical="center" wrapText="1"/>
    </xf>
    <xf numFmtId="0" fontId="46" fillId="2" borderId="15" xfId="0" applyFont="1" applyFill="1" applyBorder="1" applyAlignment="1">
      <alignment horizontal="left" vertical="center" wrapText="1"/>
    </xf>
    <xf numFmtId="0" fontId="15" fillId="4" borderId="0" xfId="0" applyFont="1" applyFill="1" applyAlignment="1">
      <alignment horizontal="left" vertical="center" wrapText="1"/>
    </xf>
    <xf numFmtId="0" fontId="29" fillId="4" borderId="18" xfId="0" applyFont="1" applyFill="1" applyBorder="1" applyAlignment="1">
      <alignment horizontal="left" vertical="center" indent="1" shrinkToFit="1"/>
    </xf>
    <xf numFmtId="0" fontId="29" fillId="4" borderId="15" xfId="0" applyFont="1" applyFill="1" applyBorder="1" applyAlignment="1">
      <alignment horizontal="left" vertical="center" indent="1" shrinkToFit="1"/>
    </xf>
    <xf numFmtId="0" fontId="29" fillId="4" borderId="16" xfId="0" applyFont="1" applyFill="1" applyBorder="1" applyAlignment="1">
      <alignment horizontal="left" vertical="center" indent="1" shrinkToFit="1"/>
    </xf>
    <xf numFmtId="0" fontId="0" fillId="0" borderId="12" xfId="0" applyBorder="1" applyAlignment="1">
      <alignment horizontal="center" vertical="center"/>
    </xf>
    <xf numFmtId="0" fontId="0" fillId="0" borderId="11" xfId="0" applyBorder="1" applyAlignment="1">
      <alignment horizontal="center" vertical="center"/>
    </xf>
    <xf numFmtId="0" fontId="60" fillId="0" borderId="110" xfId="0" applyFont="1" applyFill="1" applyBorder="1" applyAlignment="1">
      <alignment horizontal="center" vertical="center"/>
    </xf>
    <xf numFmtId="0" fontId="60" fillId="0" borderId="2" xfId="0" applyFont="1" applyFill="1" applyBorder="1" applyAlignment="1">
      <alignment horizontal="center" vertical="center"/>
    </xf>
    <xf numFmtId="0" fontId="60" fillId="0" borderId="111" xfId="0" applyFont="1" applyFill="1" applyBorder="1" applyAlignment="1">
      <alignment horizontal="center" vertical="center"/>
    </xf>
    <xf numFmtId="0" fontId="60" fillId="0" borderId="74" xfId="0" applyFont="1" applyFill="1" applyBorder="1" applyAlignment="1">
      <alignment horizontal="center" vertical="center"/>
    </xf>
    <xf numFmtId="0" fontId="60" fillId="0" borderId="75" xfId="0" applyFont="1" applyFill="1" applyBorder="1" applyAlignment="1">
      <alignment horizontal="center" vertical="center"/>
    </xf>
    <xf numFmtId="0" fontId="60" fillId="0" borderId="76" xfId="0" applyFont="1" applyFill="1" applyBorder="1" applyAlignment="1">
      <alignment horizontal="center" vertical="center"/>
    </xf>
    <xf numFmtId="0" fontId="32" fillId="4" borderId="0" xfId="0" applyFont="1" applyFill="1" applyAlignment="1">
      <alignment horizontal="left" vertical="center" wrapText="1" indent="1"/>
    </xf>
    <xf numFmtId="49" fontId="7" fillId="0" borderId="0" xfId="0" applyNumberFormat="1" applyFont="1" applyFill="1" applyBorder="1" applyAlignment="1">
      <alignment horizontal="left" vertical="center" indent="1"/>
    </xf>
    <xf numFmtId="0" fontId="7" fillId="0" borderId="0" xfId="1" applyNumberFormat="1" applyFont="1" applyFill="1" applyBorder="1" applyAlignment="1">
      <alignment horizontal="left" vertical="center" indent="1"/>
    </xf>
    <xf numFmtId="0" fontId="32" fillId="0" borderId="0" xfId="0" applyNumberFormat="1" applyFont="1" applyFill="1" applyBorder="1" applyAlignment="1">
      <alignment horizontal="left" vertical="center" indent="1"/>
    </xf>
    <xf numFmtId="0" fontId="14" fillId="0" borderId="0" xfId="0" applyFont="1" applyFill="1" applyBorder="1" applyAlignment="1">
      <alignment horizontal="left" vertical="center" indent="1"/>
    </xf>
    <xf numFmtId="0" fontId="5" fillId="0" borderId="12"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21" fillId="4" borderId="42" xfId="0" applyFont="1" applyFill="1" applyBorder="1" applyAlignment="1" applyProtection="1">
      <alignment horizontal="left" vertical="top" wrapText="1"/>
      <protection locked="0"/>
    </xf>
    <xf numFmtId="0" fontId="21" fillId="4" borderId="39" xfId="0" applyFont="1" applyFill="1" applyBorder="1" applyAlignment="1" applyProtection="1">
      <alignment horizontal="left" vertical="top" wrapText="1"/>
      <protection locked="0"/>
    </xf>
    <xf numFmtId="0" fontId="21" fillId="4" borderId="43" xfId="0" applyFont="1" applyFill="1" applyBorder="1" applyAlignment="1" applyProtection="1">
      <alignment horizontal="left" vertical="top" wrapText="1"/>
      <protection locked="0"/>
    </xf>
    <xf numFmtId="0" fontId="29" fillId="4" borderId="15" xfId="0" applyFont="1" applyFill="1" applyBorder="1" applyAlignment="1">
      <alignment horizontal="left" vertical="center" wrapText="1" shrinkToFit="1"/>
    </xf>
    <xf numFmtId="0" fontId="29" fillId="4" borderId="44" xfId="0" applyFont="1" applyFill="1" applyBorder="1" applyAlignment="1">
      <alignment horizontal="left" vertical="center" wrapText="1" shrinkToFit="1"/>
    </xf>
    <xf numFmtId="0" fontId="29" fillId="4" borderId="15" xfId="0" applyNumberFormat="1" applyFont="1" applyFill="1" applyBorder="1" applyAlignment="1">
      <alignment horizontal="left" vertical="center" wrapText="1" shrinkToFit="1"/>
    </xf>
    <xf numFmtId="0" fontId="29" fillId="4" borderId="44" xfId="0" applyNumberFormat="1" applyFont="1" applyFill="1" applyBorder="1" applyAlignment="1">
      <alignment horizontal="left" vertical="center" wrapText="1" shrinkToFit="1"/>
    </xf>
    <xf numFmtId="0" fontId="21" fillId="4" borderId="42" xfId="0" applyNumberFormat="1" applyFont="1" applyFill="1" applyBorder="1" applyAlignment="1" applyProtection="1">
      <alignment horizontal="left" vertical="top" wrapText="1"/>
      <protection locked="0"/>
    </xf>
    <xf numFmtId="0" fontId="21" fillId="4" borderId="39" xfId="0" applyNumberFormat="1" applyFont="1" applyFill="1" applyBorder="1" applyAlignment="1" applyProtection="1">
      <alignment horizontal="left" vertical="top" wrapText="1"/>
      <protection locked="0"/>
    </xf>
    <xf numFmtId="0" fontId="21" fillId="4" borderId="43" xfId="0" applyNumberFormat="1" applyFont="1" applyFill="1" applyBorder="1" applyAlignment="1" applyProtection="1">
      <alignment horizontal="left" vertical="top" wrapText="1"/>
      <protection locked="0"/>
    </xf>
    <xf numFmtId="49" fontId="23" fillId="4" borderId="31" xfId="0" applyNumberFormat="1" applyFont="1" applyFill="1" applyBorder="1" applyAlignment="1" applyProtection="1">
      <alignment horizontal="left" vertical="top" wrapText="1"/>
      <protection locked="0"/>
    </xf>
    <xf numFmtId="49" fontId="23" fillId="4" borderId="0" xfId="0" applyNumberFormat="1" applyFont="1" applyFill="1" applyBorder="1" applyAlignment="1" applyProtection="1">
      <alignment horizontal="left" vertical="top" wrapText="1"/>
      <protection locked="0"/>
    </xf>
    <xf numFmtId="49" fontId="23" fillId="4" borderId="32" xfId="0" applyNumberFormat="1" applyFont="1" applyFill="1" applyBorder="1" applyAlignment="1" applyProtection="1">
      <alignment horizontal="left" vertical="top" wrapText="1"/>
      <protection locked="0"/>
    </xf>
    <xf numFmtId="0" fontId="26" fillId="4" borderId="84" xfId="0" applyFont="1" applyFill="1" applyBorder="1" applyAlignment="1">
      <alignment horizontal="left" vertical="center"/>
    </xf>
    <xf numFmtId="0" fontId="26" fillId="4" borderId="0" xfId="0" applyFont="1" applyFill="1" applyBorder="1" applyAlignment="1">
      <alignment horizontal="left" vertical="center"/>
    </xf>
    <xf numFmtId="0" fontId="26" fillId="4" borderId="93" xfId="0" applyFont="1" applyFill="1" applyBorder="1" applyAlignment="1">
      <alignment horizontal="left" vertical="center"/>
    </xf>
    <xf numFmtId="0" fontId="17" fillId="2" borderId="14" xfId="0" applyFont="1" applyFill="1" applyBorder="1" applyAlignment="1">
      <alignment horizontal="left" vertical="center" wrapText="1"/>
    </xf>
    <xf numFmtId="0" fontId="17" fillId="2" borderId="19" xfId="0" applyFont="1" applyFill="1" applyBorder="1" applyAlignment="1">
      <alignment horizontal="left" vertical="center" wrapText="1"/>
    </xf>
    <xf numFmtId="0" fontId="17" fillId="2" borderId="79" xfId="0" applyFont="1" applyFill="1" applyBorder="1" applyAlignment="1">
      <alignment horizontal="left" vertical="center" wrapText="1"/>
    </xf>
    <xf numFmtId="0" fontId="17" fillId="2" borderId="91" xfId="0" applyFont="1" applyFill="1" applyBorder="1" applyAlignment="1">
      <alignment horizontal="left" vertical="center" wrapText="1"/>
    </xf>
    <xf numFmtId="0" fontId="19" fillId="2" borderId="25" xfId="0" applyFont="1" applyFill="1" applyBorder="1" applyAlignment="1">
      <alignment horizontal="center" vertical="center" shrinkToFit="1"/>
    </xf>
    <xf numFmtId="49" fontId="24" fillId="4" borderId="87" xfId="0" applyNumberFormat="1" applyFont="1" applyFill="1" applyBorder="1" applyAlignment="1">
      <alignment horizontal="left" vertical="center" wrapText="1"/>
    </xf>
    <xf numFmtId="49" fontId="24" fillId="4" borderId="92" xfId="0" applyNumberFormat="1" applyFont="1" applyFill="1" applyBorder="1" applyAlignment="1">
      <alignment horizontal="left" vertical="center" wrapText="1"/>
    </xf>
    <xf numFmtId="49" fontId="24" fillId="4" borderId="89" xfId="0" applyNumberFormat="1" applyFont="1" applyFill="1" applyBorder="1" applyAlignment="1">
      <alignment horizontal="left" vertical="center" wrapText="1"/>
    </xf>
    <xf numFmtId="49" fontId="24" fillId="4" borderId="87" xfId="0" applyNumberFormat="1" applyFont="1" applyFill="1" applyBorder="1" applyAlignment="1">
      <alignment horizontal="left" vertical="center"/>
    </xf>
    <xf numFmtId="49" fontId="24" fillId="4" borderId="92" xfId="0" applyNumberFormat="1" applyFont="1" applyFill="1" applyBorder="1" applyAlignment="1">
      <alignment horizontal="left" vertical="center"/>
    </xf>
    <xf numFmtId="49" fontId="24" fillId="4" borderId="89" xfId="0" applyNumberFormat="1" applyFont="1" applyFill="1" applyBorder="1" applyAlignment="1">
      <alignment horizontal="left" vertical="center"/>
    </xf>
    <xf numFmtId="0" fontId="26" fillId="4" borderId="87" xfId="0" applyFont="1" applyFill="1" applyBorder="1" applyAlignment="1">
      <alignment horizontal="left" vertical="center" wrapText="1" shrinkToFit="1"/>
    </xf>
    <xf numFmtId="0" fontId="26" fillId="4" borderId="92" xfId="0" applyFont="1" applyFill="1" applyBorder="1" applyAlignment="1">
      <alignment horizontal="left" vertical="center" wrapText="1" shrinkToFit="1"/>
    </xf>
    <xf numFmtId="0" fontId="26" fillId="4" borderId="89" xfId="0" applyFont="1" applyFill="1" applyBorder="1" applyAlignment="1">
      <alignment horizontal="left" vertical="center" wrapText="1" shrinkToFit="1"/>
    </xf>
    <xf numFmtId="49" fontId="21" fillId="4" borderId="79" xfId="0" applyNumberFormat="1" applyFont="1" applyFill="1" applyBorder="1" applyAlignment="1">
      <alignment horizontal="left" vertical="center"/>
    </xf>
    <xf numFmtId="49" fontId="21" fillId="4" borderId="91" xfId="0" applyNumberFormat="1" applyFont="1" applyFill="1" applyBorder="1" applyAlignment="1">
      <alignment horizontal="left" vertical="center"/>
    </xf>
    <xf numFmtId="49" fontId="21" fillId="4" borderId="81" xfId="0" applyNumberFormat="1" applyFont="1" applyFill="1" applyBorder="1" applyAlignment="1">
      <alignment horizontal="left" vertical="center"/>
    </xf>
    <xf numFmtId="49" fontId="24" fillId="4" borderId="79" xfId="0" applyNumberFormat="1" applyFont="1" applyFill="1" applyBorder="1" applyAlignment="1">
      <alignment horizontal="left" vertical="center"/>
    </xf>
    <xf numFmtId="49" fontId="24" fillId="4" borderId="91" xfId="0" applyNumberFormat="1" applyFont="1" applyFill="1" applyBorder="1" applyAlignment="1">
      <alignment horizontal="left" vertical="center"/>
    </xf>
    <xf numFmtId="49" fontId="24" fillId="4" borderId="81" xfId="0" applyNumberFormat="1" applyFont="1" applyFill="1" applyBorder="1" applyAlignment="1">
      <alignment horizontal="left" vertical="center"/>
    </xf>
    <xf numFmtId="0" fontId="26" fillId="4" borderId="88" xfId="0" applyFont="1" applyFill="1" applyBorder="1" applyAlignment="1" applyProtection="1">
      <alignment horizontal="left" vertical="top" wrapText="1"/>
      <protection locked="0"/>
    </xf>
    <xf numFmtId="0" fontId="26" fillId="4" borderId="94" xfId="0" applyFont="1" applyFill="1" applyBorder="1" applyAlignment="1" applyProtection="1">
      <alignment horizontal="left" vertical="top" wrapText="1"/>
      <protection locked="0"/>
    </xf>
    <xf numFmtId="0" fontId="26" fillId="4" borderId="95" xfId="0" applyFont="1" applyFill="1" applyBorder="1" applyAlignment="1" applyProtection="1">
      <alignment horizontal="left" vertical="top" wrapText="1"/>
      <protection locked="0"/>
    </xf>
    <xf numFmtId="49" fontId="24" fillId="4" borderId="88" xfId="0" applyNumberFormat="1" applyFont="1" applyFill="1" applyBorder="1" applyAlignment="1" applyProtection="1">
      <alignment horizontal="left" vertical="top" wrapText="1"/>
      <protection locked="0"/>
    </xf>
    <xf numFmtId="49" fontId="24" fillId="4" borderId="94" xfId="0" applyNumberFormat="1" applyFont="1" applyFill="1" applyBorder="1" applyAlignment="1" applyProtection="1">
      <alignment horizontal="left" vertical="top" wrapText="1"/>
      <protection locked="0"/>
    </xf>
    <xf numFmtId="49" fontId="24" fillId="4" borderId="95" xfId="0" applyNumberFormat="1" applyFont="1" applyFill="1" applyBorder="1" applyAlignment="1" applyProtection="1">
      <alignment horizontal="left" vertical="top" wrapText="1"/>
      <protection locked="0"/>
    </xf>
    <xf numFmtId="49" fontId="23" fillId="4" borderId="31" xfId="0" applyNumberFormat="1" applyFont="1" applyFill="1" applyBorder="1" applyAlignment="1">
      <alignment horizontal="left" vertical="top" wrapText="1"/>
    </xf>
    <xf numFmtId="49" fontId="23" fillId="4" borderId="0" xfId="0" applyNumberFormat="1" applyFont="1" applyFill="1" applyBorder="1" applyAlignment="1">
      <alignment horizontal="left" vertical="top" wrapText="1"/>
    </xf>
    <xf numFmtId="49" fontId="23" fillId="4" borderId="32" xfId="0" applyNumberFormat="1" applyFont="1" applyFill="1" applyBorder="1" applyAlignment="1">
      <alignment horizontal="left" vertical="top" wrapText="1"/>
    </xf>
  </cellXfs>
  <cellStyles count="2">
    <cellStyle name="Milliers" xfId="1" builtinId="3"/>
    <cellStyle name="Normal" xfId="0" builtinId="0"/>
  </cellStyles>
  <dxfs count="0"/>
  <tableStyles count="0" defaultTableStyle="TableStyleMedium2" defaultPivotStyle="PivotStyleLight16"/>
  <colors>
    <mruColors>
      <color rgb="FF53D2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7.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4.png"/><Relationship Id="rId4" Type="http://schemas.openxmlformats.org/officeDocument/2006/relationships/image" Target="../media/image6.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142877</xdr:colOff>
      <xdr:row>1</xdr:row>
      <xdr:rowOff>23811</xdr:rowOff>
    </xdr:from>
    <xdr:to>
      <xdr:col>1</xdr:col>
      <xdr:colOff>437427</xdr:colOff>
      <xdr:row>4</xdr:row>
      <xdr:rowOff>4475</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7" y="214311"/>
          <a:ext cx="720000" cy="729231"/>
        </a:xfrm>
        <a:prstGeom prst="rect">
          <a:avLst/>
        </a:prstGeom>
      </xdr:spPr>
    </xdr:pic>
    <xdr:clientData/>
  </xdr:twoCellAnchor>
  <xdr:twoCellAnchor editAs="oneCell">
    <xdr:from>
      <xdr:col>7</xdr:col>
      <xdr:colOff>238124</xdr:colOff>
      <xdr:row>0</xdr:row>
      <xdr:rowOff>190493</xdr:rowOff>
    </xdr:from>
    <xdr:to>
      <xdr:col>7</xdr:col>
      <xdr:colOff>747500</xdr:colOff>
      <xdr:row>3</xdr:row>
      <xdr:rowOff>279889</xdr:rowOff>
    </xdr:to>
    <xdr:pic>
      <xdr:nvPicPr>
        <xdr:cNvPr id="3" name="Image 2"/>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9296" t="7659" r="19481" b="10285"/>
        <a:stretch/>
      </xdr:blipFill>
      <xdr:spPr>
        <a:xfrm>
          <a:off x="5683249" y="190493"/>
          <a:ext cx="509376" cy="720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161104</xdr:colOff>
      <xdr:row>1</xdr:row>
      <xdr:rowOff>17006</xdr:rowOff>
    </xdr:from>
    <xdr:to>
      <xdr:col>0</xdr:col>
      <xdr:colOff>878792</xdr:colOff>
      <xdr:row>4</xdr:row>
      <xdr:rowOff>22631</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104" y="207506"/>
          <a:ext cx="717688" cy="720000"/>
        </a:xfrm>
        <a:prstGeom prst="rect">
          <a:avLst/>
        </a:prstGeom>
      </xdr:spPr>
    </xdr:pic>
    <xdr:clientData/>
  </xdr:twoCellAnchor>
  <xdr:twoCellAnchor editAs="oneCell">
    <xdr:from>
      <xdr:col>5</xdr:col>
      <xdr:colOff>8165</xdr:colOff>
      <xdr:row>1</xdr:row>
      <xdr:rowOff>9415</xdr:rowOff>
    </xdr:from>
    <xdr:to>
      <xdr:col>5</xdr:col>
      <xdr:colOff>609600</xdr:colOff>
      <xdr:row>4</xdr:row>
      <xdr:rowOff>15040</xdr:rowOff>
    </xdr:to>
    <xdr:pic>
      <xdr:nvPicPr>
        <xdr:cNvPr id="3" name="Image 2"/>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9296" t="7659" r="19481" b="10285"/>
        <a:stretch/>
      </xdr:blipFill>
      <xdr:spPr>
        <a:xfrm>
          <a:off x="5608865" y="199915"/>
          <a:ext cx="601435" cy="720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0</xdr:col>
      <xdr:colOff>192854</xdr:colOff>
      <xdr:row>0</xdr:row>
      <xdr:rowOff>183694</xdr:rowOff>
    </xdr:from>
    <xdr:ext cx="717688" cy="720000"/>
    <xdr:pic>
      <xdr:nvPicPr>
        <xdr:cNvPr id="4" name="Imag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2854" y="183694"/>
          <a:ext cx="717688" cy="720000"/>
        </a:xfrm>
        <a:prstGeom prst="rect">
          <a:avLst/>
        </a:prstGeom>
      </xdr:spPr>
    </xdr:pic>
    <xdr:clientData/>
  </xdr:oneCellAnchor>
  <xdr:oneCellAnchor>
    <xdr:from>
      <xdr:col>5</xdr:col>
      <xdr:colOff>16098</xdr:colOff>
      <xdr:row>1</xdr:row>
      <xdr:rowOff>1478</xdr:rowOff>
    </xdr:from>
    <xdr:ext cx="601435" cy="720000"/>
    <xdr:pic>
      <xdr:nvPicPr>
        <xdr:cNvPr id="5" name="Image 4"/>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9296" t="7659" r="19481" b="10285"/>
        <a:stretch/>
      </xdr:blipFill>
      <xdr:spPr>
        <a:xfrm>
          <a:off x="5612036" y="191978"/>
          <a:ext cx="601435" cy="72000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142877</xdr:colOff>
      <xdr:row>1</xdr:row>
      <xdr:rowOff>23811</xdr:rowOff>
    </xdr:from>
    <xdr:to>
      <xdr:col>1</xdr:col>
      <xdr:colOff>437427</xdr:colOff>
      <xdr:row>4</xdr:row>
      <xdr:rowOff>4475</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7" y="185736"/>
          <a:ext cx="723175" cy="733139"/>
        </a:xfrm>
        <a:prstGeom prst="rect">
          <a:avLst/>
        </a:prstGeom>
      </xdr:spPr>
    </xdr:pic>
    <xdr:clientData/>
  </xdr:twoCellAnchor>
  <xdr:twoCellAnchor editAs="oneCell">
    <xdr:from>
      <xdr:col>7</xdr:col>
      <xdr:colOff>238124</xdr:colOff>
      <xdr:row>0</xdr:row>
      <xdr:rowOff>190493</xdr:rowOff>
    </xdr:from>
    <xdr:to>
      <xdr:col>7</xdr:col>
      <xdr:colOff>747500</xdr:colOff>
      <xdr:row>3</xdr:row>
      <xdr:rowOff>279889</xdr:rowOff>
    </xdr:to>
    <xdr:pic>
      <xdr:nvPicPr>
        <xdr:cNvPr id="3" name="Image 2"/>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9296" t="7659" r="19481" b="10285"/>
        <a:stretch/>
      </xdr:blipFill>
      <xdr:spPr>
        <a:xfrm>
          <a:off x="5838824" y="161918"/>
          <a:ext cx="509376" cy="72757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164247</xdr:colOff>
      <xdr:row>1</xdr:row>
      <xdr:rowOff>23810</xdr:rowOff>
    </xdr:from>
    <xdr:to>
      <xdr:col>1</xdr:col>
      <xdr:colOff>130992</xdr:colOff>
      <xdr:row>4</xdr:row>
      <xdr:rowOff>25772</xdr:rowOff>
    </xdr:to>
    <xdr:pic>
      <xdr:nvPicPr>
        <xdr:cNvPr id="6" name="Image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4247" y="214310"/>
          <a:ext cx="710886" cy="720000"/>
        </a:xfrm>
        <a:prstGeom prst="rect">
          <a:avLst/>
        </a:prstGeom>
      </xdr:spPr>
    </xdr:pic>
    <xdr:clientData/>
  </xdr:twoCellAnchor>
  <xdr:twoCellAnchor editAs="oneCell">
    <xdr:from>
      <xdr:col>7</xdr:col>
      <xdr:colOff>20149</xdr:colOff>
      <xdr:row>1</xdr:row>
      <xdr:rowOff>17095</xdr:rowOff>
    </xdr:from>
    <xdr:to>
      <xdr:col>7</xdr:col>
      <xdr:colOff>529525</xdr:colOff>
      <xdr:row>4</xdr:row>
      <xdr:rowOff>19057</xdr:rowOff>
    </xdr:to>
    <xdr:pic>
      <xdr:nvPicPr>
        <xdr:cNvPr id="7" name="Image 6"/>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9296" t="7659" r="19481" b="10285"/>
        <a:stretch/>
      </xdr:blipFill>
      <xdr:spPr>
        <a:xfrm>
          <a:off x="7656024" y="207595"/>
          <a:ext cx="509376" cy="71633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47625</xdr:rowOff>
    </xdr:from>
    <xdr:to>
      <xdr:col>0</xdr:col>
      <xdr:colOff>853761</xdr:colOff>
      <xdr:row>3</xdr:row>
      <xdr:rowOff>53250</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5" y="47625"/>
          <a:ext cx="710886" cy="720000"/>
        </a:xfrm>
        <a:prstGeom prst="rect">
          <a:avLst/>
        </a:prstGeom>
      </xdr:spPr>
    </xdr:pic>
    <xdr:clientData/>
  </xdr:twoCellAnchor>
  <xdr:twoCellAnchor editAs="oneCell">
    <xdr:from>
      <xdr:col>4</xdr:col>
      <xdr:colOff>319940</xdr:colOff>
      <xdr:row>0</xdr:row>
      <xdr:rowOff>0</xdr:rowOff>
    </xdr:from>
    <xdr:to>
      <xdr:col>4</xdr:col>
      <xdr:colOff>829316</xdr:colOff>
      <xdr:row>3</xdr:row>
      <xdr:rowOff>5625</xdr:rowOff>
    </xdr:to>
    <xdr:pic>
      <xdr:nvPicPr>
        <xdr:cNvPr id="3" name="Image 2"/>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9296" t="7659" r="19481" b="10285"/>
        <a:stretch/>
      </xdr:blipFill>
      <xdr:spPr>
        <a:xfrm>
          <a:off x="6053990" y="0"/>
          <a:ext cx="509376" cy="72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46803</xdr:colOff>
      <xdr:row>0</xdr:row>
      <xdr:rowOff>64630</xdr:rowOff>
    </xdr:from>
    <xdr:to>
      <xdr:col>2</xdr:col>
      <xdr:colOff>200025</xdr:colOff>
      <xdr:row>4</xdr:row>
      <xdr:rowOff>66675</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803" y="64630"/>
          <a:ext cx="858072" cy="802145"/>
        </a:xfrm>
        <a:prstGeom prst="rect">
          <a:avLst/>
        </a:prstGeom>
      </xdr:spPr>
    </xdr:pic>
    <xdr:clientData/>
  </xdr:twoCellAnchor>
  <xdr:twoCellAnchor editAs="oneCell">
    <xdr:from>
      <xdr:col>4</xdr:col>
      <xdr:colOff>4305300</xdr:colOff>
      <xdr:row>0</xdr:row>
      <xdr:rowOff>37989</xdr:rowOff>
    </xdr:from>
    <xdr:to>
      <xdr:col>4</xdr:col>
      <xdr:colOff>4830535</xdr:colOff>
      <xdr:row>4</xdr:row>
      <xdr:rowOff>28574</xdr:rowOff>
    </xdr:to>
    <xdr:pic>
      <xdr:nvPicPr>
        <xdr:cNvPr id="3" name="Image 2"/>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9296" t="7659" r="19481" b="10285"/>
        <a:stretch/>
      </xdr:blipFill>
      <xdr:spPr>
        <a:xfrm>
          <a:off x="5819775" y="37989"/>
          <a:ext cx="525235" cy="790685"/>
        </a:xfrm>
        <a:prstGeom prst="rect">
          <a:avLst/>
        </a:prstGeom>
      </xdr:spPr>
    </xdr:pic>
    <xdr:clientData/>
  </xdr:twoCellAnchor>
  <xdr:twoCellAnchor editAs="oneCell">
    <xdr:from>
      <xdr:col>4</xdr:col>
      <xdr:colOff>3552825</xdr:colOff>
      <xdr:row>4</xdr:row>
      <xdr:rowOff>114300</xdr:rowOff>
    </xdr:from>
    <xdr:to>
      <xdr:col>4</xdr:col>
      <xdr:colOff>4829174</xdr:colOff>
      <xdr:row>9</xdr:row>
      <xdr:rowOff>57013</xdr:rowOff>
    </xdr:to>
    <xdr:pic>
      <xdr:nvPicPr>
        <xdr:cNvPr id="5" name="Image 4"/>
        <xdr:cNvPicPr>
          <a:picLocks noChangeAspect="1"/>
        </xdr:cNvPicPr>
      </xdr:nvPicPr>
      <xdr:blipFill>
        <a:blip xmlns:r="http://schemas.openxmlformats.org/officeDocument/2006/relationships" r:embed="rId3"/>
        <a:stretch>
          <a:fillRect/>
        </a:stretch>
      </xdr:blipFill>
      <xdr:spPr>
        <a:xfrm>
          <a:off x="5067300" y="914400"/>
          <a:ext cx="1276349" cy="1095238"/>
        </a:xfrm>
        <a:prstGeom prst="rect">
          <a:avLst/>
        </a:prstGeom>
      </xdr:spPr>
    </xdr:pic>
    <xdr:clientData/>
  </xdr:twoCellAnchor>
  <xdr:twoCellAnchor editAs="oneCell">
    <xdr:from>
      <xdr:col>4</xdr:col>
      <xdr:colOff>2066926</xdr:colOff>
      <xdr:row>4</xdr:row>
      <xdr:rowOff>133350</xdr:rowOff>
    </xdr:from>
    <xdr:to>
      <xdr:col>4</xdr:col>
      <xdr:colOff>3410126</xdr:colOff>
      <xdr:row>10</xdr:row>
      <xdr:rowOff>37937</xdr:rowOff>
    </xdr:to>
    <xdr:pic>
      <xdr:nvPicPr>
        <xdr:cNvPr id="6" name="Image 5"/>
        <xdr:cNvPicPr>
          <a:picLocks noChangeAspect="1"/>
        </xdr:cNvPicPr>
      </xdr:nvPicPr>
      <xdr:blipFill>
        <a:blip xmlns:r="http://schemas.openxmlformats.org/officeDocument/2006/relationships" r:embed="rId4"/>
        <a:stretch>
          <a:fillRect/>
        </a:stretch>
      </xdr:blipFill>
      <xdr:spPr>
        <a:xfrm>
          <a:off x="3581401" y="933450"/>
          <a:ext cx="1343200" cy="1304762"/>
        </a:xfrm>
        <a:prstGeom prst="rect">
          <a:avLst/>
        </a:prstGeom>
      </xdr:spPr>
    </xdr:pic>
    <xdr:clientData/>
  </xdr:twoCellAnchor>
  <xdr:twoCellAnchor editAs="oneCell">
    <xdr:from>
      <xdr:col>6</xdr:col>
      <xdr:colOff>133350</xdr:colOff>
      <xdr:row>0</xdr:row>
      <xdr:rowOff>112366</xdr:rowOff>
    </xdr:from>
    <xdr:to>
      <xdr:col>8</xdr:col>
      <xdr:colOff>286572</xdr:colOff>
      <xdr:row>4</xdr:row>
      <xdr:rowOff>114411</xdr:rowOff>
    </xdr:to>
    <xdr:pic>
      <xdr:nvPicPr>
        <xdr:cNvPr id="11" name="Image 10"/>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81775" y="112366"/>
          <a:ext cx="858072" cy="802145"/>
        </a:xfrm>
        <a:prstGeom prst="rect">
          <a:avLst/>
        </a:prstGeom>
      </xdr:spPr>
    </xdr:pic>
    <xdr:clientData/>
  </xdr:twoCellAnchor>
  <xdr:twoCellAnchor editAs="oneCell">
    <xdr:from>
      <xdr:col>10</xdr:col>
      <xdr:colOff>4391847</xdr:colOff>
      <xdr:row>0</xdr:row>
      <xdr:rowOff>85725</xdr:rowOff>
    </xdr:from>
    <xdr:to>
      <xdr:col>10</xdr:col>
      <xdr:colOff>4917082</xdr:colOff>
      <xdr:row>4</xdr:row>
      <xdr:rowOff>76310</xdr:rowOff>
    </xdr:to>
    <xdr:pic>
      <xdr:nvPicPr>
        <xdr:cNvPr id="12" name="Image 11"/>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9296" t="7659" r="19481" b="10285"/>
        <a:stretch/>
      </xdr:blipFill>
      <xdr:spPr>
        <a:xfrm>
          <a:off x="12097572" y="85725"/>
          <a:ext cx="525235" cy="790685"/>
        </a:xfrm>
        <a:prstGeom prst="rect">
          <a:avLst/>
        </a:prstGeom>
      </xdr:spPr>
    </xdr:pic>
    <xdr:clientData/>
  </xdr:twoCellAnchor>
  <xdr:twoCellAnchor editAs="oneCell">
    <xdr:from>
      <xdr:col>10</xdr:col>
      <xdr:colOff>3639372</xdr:colOff>
      <xdr:row>5</xdr:row>
      <xdr:rowOff>111</xdr:rowOff>
    </xdr:from>
    <xdr:to>
      <xdr:col>10</xdr:col>
      <xdr:colOff>4915721</xdr:colOff>
      <xdr:row>9</xdr:row>
      <xdr:rowOff>104749</xdr:rowOff>
    </xdr:to>
    <xdr:pic>
      <xdr:nvPicPr>
        <xdr:cNvPr id="13" name="Image 12"/>
        <xdr:cNvPicPr>
          <a:picLocks noChangeAspect="1"/>
        </xdr:cNvPicPr>
      </xdr:nvPicPr>
      <xdr:blipFill>
        <a:blip xmlns:r="http://schemas.openxmlformats.org/officeDocument/2006/relationships" r:embed="rId3"/>
        <a:stretch>
          <a:fillRect/>
        </a:stretch>
      </xdr:blipFill>
      <xdr:spPr>
        <a:xfrm>
          <a:off x="11345097" y="962136"/>
          <a:ext cx="1276349" cy="1095238"/>
        </a:xfrm>
        <a:prstGeom prst="rect">
          <a:avLst/>
        </a:prstGeom>
      </xdr:spPr>
    </xdr:pic>
    <xdr:clientData/>
  </xdr:twoCellAnchor>
  <xdr:twoCellAnchor editAs="oneCell">
    <xdr:from>
      <xdr:col>10</xdr:col>
      <xdr:colOff>2153473</xdr:colOff>
      <xdr:row>5</xdr:row>
      <xdr:rowOff>19161</xdr:rowOff>
    </xdr:from>
    <xdr:to>
      <xdr:col>10</xdr:col>
      <xdr:colOff>3496673</xdr:colOff>
      <xdr:row>10</xdr:row>
      <xdr:rowOff>85673</xdr:rowOff>
    </xdr:to>
    <xdr:pic>
      <xdr:nvPicPr>
        <xdr:cNvPr id="14" name="Image 13"/>
        <xdr:cNvPicPr>
          <a:picLocks noChangeAspect="1"/>
        </xdr:cNvPicPr>
      </xdr:nvPicPr>
      <xdr:blipFill>
        <a:blip xmlns:r="http://schemas.openxmlformats.org/officeDocument/2006/relationships" r:embed="rId4"/>
        <a:stretch>
          <a:fillRect/>
        </a:stretch>
      </xdr:blipFill>
      <xdr:spPr>
        <a:xfrm>
          <a:off x="9859198" y="981186"/>
          <a:ext cx="1343200" cy="1304762"/>
        </a:xfrm>
        <a:prstGeom prst="rect">
          <a:avLst/>
        </a:prstGeom>
      </xdr:spPr>
    </xdr:pic>
    <xdr:clientData/>
  </xdr:twoCellAnchor>
  <xdr:twoCellAnchor editAs="oneCell">
    <xdr:from>
      <xdr:col>12</xdr:col>
      <xdr:colOff>171450</xdr:colOff>
      <xdr:row>0</xdr:row>
      <xdr:rowOff>64741</xdr:rowOff>
    </xdr:from>
    <xdr:to>
      <xdr:col>14</xdr:col>
      <xdr:colOff>324672</xdr:colOff>
      <xdr:row>4</xdr:row>
      <xdr:rowOff>66786</xdr:rowOff>
    </xdr:to>
    <xdr:pic>
      <xdr:nvPicPr>
        <xdr:cNvPr id="15" name="Image 1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068300" y="64741"/>
          <a:ext cx="858072" cy="802145"/>
        </a:xfrm>
        <a:prstGeom prst="rect">
          <a:avLst/>
        </a:prstGeom>
      </xdr:spPr>
    </xdr:pic>
    <xdr:clientData/>
  </xdr:twoCellAnchor>
  <xdr:twoCellAnchor editAs="oneCell">
    <xdr:from>
      <xdr:col>16</xdr:col>
      <xdr:colOff>4429947</xdr:colOff>
      <xdr:row>0</xdr:row>
      <xdr:rowOff>38100</xdr:rowOff>
    </xdr:from>
    <xdr:to>
      <xdr:col>16</xdr:col>
      <xdr:colOff>4955182</xdr:colOff>
      <xdr:row>4</xdr:row>
      <xdr:rowOff>28685</xdr:rowOff>
    </xdr:to>
    <xdr:pic>
      <xdr:nvPicPr>
        <xdr:cNvPr id="16" name="Image 15"/>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9296" t="7659" r="19481" b="10285"/>
        <a:stretch/>
      </xdr:blipFill>
      <xdr:spPr>
        <a:xfrm>
          <a:off x="18584097" y="38100"/>
          <a:ext cx="525235" cy="790685"/>
        </a:xfrm>
        <a:prstGeom prst="rect">
          <a:avLst/>
        </a:prstGeom>
      </xdr:spPr>
    </xdr:pic>
    <xdr:clientData/>
  </xdr:twoCellAnchor>
  <xdr:twoCellAnchor editAs="oneCell">
    <xdr:from>
      <xdr:col>16</xdr:col>
      <xdr:colOff>3677472</xdr:colOff>
      <xdr:row>4</xdr:row>
      <xdr:rowOff>114411</xdr:rowOff>
    </xdr:from>
    <xdr:to>
      <xdr:col>16</xdr:col>
      <xdr:colOff>4953821</xdr:colOff>
      <xdr:row>9</xdr:row>
      <xdr:rowOff>57124</xdr:rowOff>
    </xdr:to>
    <xdr:pic>
      <xdr:nvPicPr>
        <xdr:cNvPr id="17" name="Image 16"/>
        <xdr:cNvPicPr>
          <a:picLocks noChangeAspect="1"/>
        </xdr:cNvPicPr>
      </xdr:nvPicPr>
      <xdr:blipFill>
        <a:blip xmlns:r="http://schemas.openxmlformats.org/officeDocument/2006/relationships" r:embed="rId3"/>
        <a:stretch>
          <a:fillRect/>
        </a:stretch>
      </xdr:blipFill>
      <xdr:spPr>
        <a:xfrm>
          <a:off x="17831622" y="914511"/>
          <a:ext cx="1276349" cy="1095238"/>
        </a:xfrm>
        <a:prstGeom prst="rect">
          <a:avLst/>
        </a:prstGeom>
      </xdr:spPr>
    </xdr:pic>
    <xdr:clientData/>
  </xdr:twoCellAnchor>
  <xdr:twoCellAnchor editAs="oneCell">
    <xdr:from>
      <xdr:col>16</xdr:col>
      <xdr:colOff>2191573</xdr:colOff>
      <xdr:row>4</xdr:row>
      <xdr:rowOff>133461</xdr:rowOff>
    </xdr:from>
    <xdr:to>
      <xdr:col>16</xdr:col>
      <xdr:colOff>3534773</xdr:colOff>
      <xdr:row>10</xdr:row>
      <xdr:rowOff>38048</xdr:rowOff>
    </xdr:to>
    <xdr:pic>
      <xdr:nvPicPr>
        <xdr:cNvPr id="18" name="Image 17"/>
        <xdr:cNvPicPr>
          <a:picLocks noChangeAspect="1"/>
        </xdr:cNvPicPr>
      </xdr:nvPicPr>
      <xdr:blipFill>
        <a:blip xmlns:r="http://schemas.openxmlformats.org/officeDocument/2006/relationships" r:embed="rId4"/>
        <a:stretch>
          <a:fillRect/>
        </a:stretch>
      </xdr:blipFill>
      <xdr:spPr>
        <a:xfrm>
          <a:off x="16345723" y="933561"/>
          <a:ext cx="1343200" cy="1304762"/>
        </a:xfrm>
        <a:prstGeom prst="rect">
          <a:avLst/>
        </a:prstGeom>
      </xdr:spPr>
    </xdr:pic>
    <xdr:clientData/>
  </xdr:twoCellAnchor>
  <xdr:twoCellAnchor editAs="oneCell">
    <xdr:from>
      <xdr:col>18</xdr:col>
      <xdr:colOff>209550</xdr:colOff>
      <xdr:row>0</xdr:row>
      <xdr:rowOff>74266</xdr:rowOff>
    </xdr:from>
    <xdr:to>
      <xdr:col>21</xdr:col>
      <xdr:colOff>10347</xdr:colOff>
      <xdr:row>4</xdr:row>
      <xdr:rowOff>76311</xdr:rowOff>
    </xdr:to>
    <xdr:pic>
      <xdr:nvPicPr>
        <xdr:cNvPr id="19" name="Image 18"/>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554825" y="74266"/>
          <a:ext cx="858072" cy="802145"/>
        </a:xfrm>
        <a:prstGeom prst="rect">
          <a:avLst/>
        </a:prstGeom>
      </xdr:spPr>
    </xdr:pic>
    <xdr:clientData/>
  </xdr:twoCellAnchor>
  <xdr:twoCellAnchor editAs="oneCell">
    <xdr:from>
      <xdr:col>22</xdr:col>
      <xdr:colOff>4468047</xdr:colOff>
      <xdr:row>0</xdr:row>
      <xdr:rowOff>47625</xdr:rowOff>
    </xdr:from>
    <xdr:to>
      <xdr:col>22</xdr:col>
      <xdr:colOff>4993282</xdr:colOff>
      <xdr:row>4</xdr:row>
      <xdr:rowOff>38210</xdr:rowOff>
    </xdr:to>
    <xdr:pic>
      <xdr:nvPicPr>
        <xdr:cNvPr id="20" name="Image 19"/>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9296" t="7659" r="19481" b="10285"/>
        <a:stretch/>
      </xdr:blipFill>
      <xdr:spPr>
        <a:xfrm>
          <a:off x="25070622" y="47625"/>
          <a:ext cx="525235" cy="790685"/>
        </a:xfrm>
        <a:prstGeom prst="rect">
          <a:avLst/>
        </a:prstGeom>
      </xdr:spPr>
    </xdr:pic>
    <xdr:clientData/>
  </xdr:twoCellAnchor>
  <xdr:twoCellAnchor editAs="oneCell">
    <xdr:from>
      <xdr:col>22</xdr:col>
      <xdr:colOff>3715572</xdr:colOff>
      <xdr:row>4</xdr:row>
      <xdr:rowOff>123936</xdr:rowOff>
    </xdr:from>
    <xdr:to>
      <xdr:col>22</xdr:col>
      <xdr:colOff>4991921</xdr:colOff>
      <xdr:row>9</xdr:row>
      <xdr:rowOff>66649</xdr:rowOff>
    </xdr:to>
    <xdr:pic>
      <xdr:nvPicPr>
        <xdr:cNvPr id="21" name="Image 20"/>
        <xdr:cNvPicPr>
          <a:picLocks noChangeAspect="1"/>
        </xdr:cNvPicPr>
      </xdr:nvPicPr>
      <xdr:blipFill>
        <a:blip xmlns:r="http://schemas.openxmlformats.org/officeDocument/2006/relationships" r:embed="rId3"/>
        <a:stretch>
          <a:fillRect/>
        </a:stretch>
      </xdr:blipFill>
      <xdr:spPr>
        <a:xfrm>
          <a:off x="24318147" y="924036"/>
          <a:ext cx="1276349" cy="1095238"/>
        </a:xfrm>
        <a:prstGeom prst="rect">
          <a:avLst/>
        </a:prstGeom>
      </xdr:spPr>
    </xdr:pic>
    <xdr:clientData/>
  </xdr:twoCellAnchor>
  <xdr:twoCellAnchor editAs="oneCell">
    <xdr:from>
      <xdr:col>22</xdr:col>
      <xdr:colOff>2229673</xdr:colOff>
      <xdr:row>4</xdr:row>
      <xdr:rowOff>142986</xdr:rowOff>
    </xdr:from>
    <xdr:to>
      <xdr:col>22</xdr:col>
      <xdr:colOff>3572873</xdr:colOff>
      <xdr:row>10</xdr:row>
      <xdr:rowOff>47573</xdr:rowOff>
    </xdr:to>
    <xdr:pic>
      <xdr:nvPicPr>
        <xdr:cNvPr id="22" name="Image 21"/>
        <xdr:cNvPicPr>
          <a:picLocks noChangeAspect="1"/>
        </xdr:cNvPicPr>
      </xdr:nvPicPr>
      <xdr:blipFill>
        <a:blip xmlns:r="http://schemas.openxmlformats.org/officeDocument/2006/relationships" r:embed="rId4"/>
        <a:stretch>
          <a:fillRect/>
        </a:stretch>
      </xdr:blipFill>
      <xdr:spPr>
        <a:xfrm>
          <a:off x="22832248" y="943086"/>
          <a:ext cx="1343200" cy="1304762"/>
        </a:xfrm>
        <a:prstGeom prst="rect">
          <a:avLst/>
        </a:prstGeom>
      </xdr:spPr>
    </xdr:pic>
    <xdr:clientData/>
  </xdr:twoCellAnchor>
  <xdr:twoCellAnchor editAs="oneCell">
    <xdr:from>
      <xdr:col>24</xdr:col>
      <xdr:colOff>219075</xdr:colOff>
      <xdr:row>0</xdr:row>
      <xdr:rowOff>55216</xdr:rowOff>
    </xdr:from>
    <xdr:to>
      <xdr:col>27</xdr:col>
      <xdr:colOff>19872</xdr:colOff>
      <xdr:row>4</xdr:row>
      <xdr:rowOff>57261</xdr:rowOff>
    </xdr:to>
    <xdr:pic>
      <xdr:nvPicPr>
        <xdr:cNvPr id="23" name="Image 2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012775" y="55216"/>
          <a:ext cx="858072" cy="802145"/>
        </a:xfrm>
        <a:prstGeom prst="rect">
          <a:avLst/>
        </a:prstGeom>
      </xdr:spPr>
    </xdr:pic>
    <xdr:clientData/>
  </xdr:twoCellAnchor>
  <xdr:twoCellAnchor editAs="oneCell">
    <xdr:from>
      <xdr:col>28</xdr:col>
      <xdr:colOff>4477572</xdr:colOff>
      <xdr:row>0</xdr:row>
      <xdr:rowOff>28575</xdr:rowOff>
    </xdr:from>
    <xdr:to>
      <xdr:col>28</xdr:col>
      <xdr:colOff>5002807</xdr:colOff>
      <xdr:row>4</xdr:row>
      <xdr:rowOff>19160</xdr:rowOff>
    </xdr:to>
    <xdr:pic>
      <xdr:nvPicPr>
        <xdr:cNvPr id="24" name="Image 23"/>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9296" t="7659" r="19481" b="10285"/>
        <a:stretch/>
      </xdr:blipFill>
      <xdr:spPr>
        <a:xfrm>
          <a:off x="31528572" y="28575"/>
          <a:ext cx="525235" cy="790685"/>
        </a:xfrm>
        <a:prstGeom prst="rect">
          <a:avLst/>
        </a:prstGeom>
      </xdr:spPr>
    </xdr:pic>
    <xdr:clientData/>
  </xdr:twoCellAnchor>
  <xdr:twoCellAnchor editAs="oneCell">
    <xdr:from>
      <xdr:col>28</xdr:col>
      <xdr:colOff>3725097</xdr:colOff>
      <xdr:row>4</xdr:row>
      <xdr:rowOff>104886</xdr:rowOff>
    </xdr:from>
    <xdr:to>
      <xdr:col>28</xdr:col>
      <xdr:colOff>5001446</xdr:colOff>
      <xdr:row>9</xdr:row>
      <xdr:rowOff>47599</xdr:rowOff>
    </xdr:to>
    <xdr:pic>
      <xdr:nvPicPr>
        <xdr:cNvPr id="25" name="Image 24"/>
        <xdr:cNvPicPr>
          <a:picLocks noChangeAspect="1"/>
        </xdr:cNvPicPr>
      </xdr:nvPicPr>
      <xdr:blipFill>
        <a:blip xmlns:r="http://schemas.openxmlformats.org/officeDocument/2006/relationships" r:embed="rId3"/>
        <a:stretch>
          <a:fillRect/>
        </a:stretch>
      </xdr:blipFill>
      <xdr:spPr>
        <a:xfrm>
          <a:off x="30776097" y="904986"/>
          <a:ext cx="1276349" cy="1095238"/>
        </a:xfrm>
        <a:prstGeom prst="rect">
          <a:avLst/>
        </a:prstGeom>
      </xdr:spPr>
    </xdr:pic>
    <xdr:clientData/>
  </xdr:twoCellAnchor>
  <xdr:twoCellAnchor editAs="oneCell">
    <xdr:from>
      <xdr:col>28</xdr:col>
      <xdr:colOff>2239198</xdr:colOff>
      <xdr:row>4</xdr:row>
      <xdr:rowOff>123936</xdr:rowOff>
    </xdr:from>
    <xdr:to>
      <xdr:col>28</xdr:col>
      <xdr:colOff>3582398</xdr:colOff>
      <xdr:row>10</xdr:row>
      <xdr:rowOff>28523</xdr:rowOff>
    </xdr:to>
    <xdr:pic>
      <xdr:nvPicPr>
        <xdr:cNvPr id="26" name="Image 25"/>
        <xdr:cNvPicPr>
          <a:picLocks noChangeAspect="1"/>
        </xdr:cNvPicPr>
      </xdr:nvPicPr>
      <xdr:blipFill>
        <a:blip xmlns:r="http://schemas.openxmlformats.org/officeDocument/2006/relationships" r:embed="rId4"/>
        <a:stretch>
          <a:fillRect/>
        </a:stretch>
      </xdr:blipFill>
      <xdr:spPr>
        <a:xfrm>
          <a:off x="29290198" y="924036"/>
          <a:ext cx="1343200" cy="1304762"/>
        </a:xfrm>
        <a:prstGeom prst="rect">
          <a:avLst/>
        </a:prstGeom>
      </xdr:spPr>
    </xdr:pic>
    <xdr:clientData/>
  </xdr:twoCellAnchor>
  <xdr:twoCellAnchor editAs="oneCell">
    <xdr:from>
      <xdr:col>30</xdr:col>
      <xdr:colOff>209550</xdr:colOff>
      <xdr:row>0</xdr:row>
      <xdr:rowOff>64741</xdr:rowOff>
    </xdr:from>
    <xdr:to>
      <xdr:col>33</xdr:col>
      <xdr:colOff>10347</xdr:colOff>
      <xdr:row>4</xdr:row>
      <xdr:rowOff>66786</xdr:rowOff>
    </xdr:to>
    <xdr:pic>
      <xdr:nvPicPr>
        <xdr:cNvPr id="27" name="Image 2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451675" y="64741"/>
          <a:ext cx="858072" cy="802145"/>
        </a:xfrm>
        <a:prstGeom prst="rect">
          <a:avLst/>
        </a:prstGeom>
      </xdr:spPr>
    </xdr:pic>
    <xdr:clientData/>
  </xdr:twoCellAnchor>
  <xdr:twoCellAnchor editAs="oneCell">
    <xdr:from>
      <xdr:col>34</xdr:col>
      <xdr:colOff>4468047</xdr:colOff>
      <xdr:row>0</xdr:row>
      <xdr:rowOff>38100</xdr:rowOff>
    </xdr:from>
    <xdr:to>
      <xdr:col>34</xdr:col>
      <xdr:colOff>4993282</xdr:colOff>
      <xdr:row>4</xdr:row>
      <xdr:rowOff>28685</xdr:rowOff>
    </xdr:to>
    <xdr:pic>
      <xdr:nvPicPr>
        <xdr:cNvPr id="28" name="Image 27"/>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9296" t="7659" r="19481" b="10285"/>
        <a:stretch/>
      </xdr:blipFill>
      <xdr:spPr>
        <a:xfrm>
          <a:off x="37967472" y="38100"/>
          <a:ext cx="525235" cy="790685"/>
        </a:xfrm>
        <a:prstGeom prst="rect">
          <a:avLst/>
        </a:prstGeom>
      </xdr:spPr>
    </xdr:pic>
    <xdr:clientData/>
  </xdr:twoCellAnchor>
  <xdr:twoCellAnchor editAs="oneCell">
    <xdr:from>
      <xdr:col>34</xdr:col>
      <xdr:colOff>3715572</xdr:colOff>
      <xdr:row>4</xdr:row>
      <xdr:rowOff>114411</xdr:rowOff>
    </xdr:from>
    <xdr:to>
      <xdr:col>34</xdr:col>
      <xdr:colOff>4991921</xdr:colOff>
      <xdr:row>9</xdr:row>
      <xdr:rowOff>57124</xdr:rowOff>
    </xdr:to>
    <xdr:pic>
      <xdr:nvPicPr>
        <xdr:cNvPr id="29" name="Image 28"/>
        <xdr:cNvPicPr>
          <a:picLocks noChangeAspect="1"/>
        </xdr:cNvPicPr>
      </xdr:nvPicPr>
      <xdr:blipFill>
        <a:blip xmlns:r="http://schemas.openxmlformats.org/officeDocument/2006/relationships" r:embed="rId3"/>
        <a:stretch>
          <a:fillRect/>
        </a:stretch>
      </xdr:blipFill>
      <xdr:spPr>
        <a:xfrm>
          <a:off x="37214997" y="914511"/>
          <a:ext cx="1276349" cy="1095238"/>
        </a:xfrm>
        <a:prstGeom prst="rect">
          <a:avLst/>
        </a:prstGeom>
      </xdr:spPr>
    </xdr:pic>
    <xdr:clientData/>
  </xdr:twoCellAnchor>
  <xdr:twoCellAnchor editAs="oneCell">
    <xdr:from>
      <xdr:col>34</xdr:col>
      <xdr:colOff>2229673</xdr:colOff>
      <xdr:row>4</xdr:row>
      <xdr:rowOff>133461</xdr:rowOff>
    </xdr:from>
    <xdr:to>
      <xdr:col>34</xdr:col>
      <xdr:colOff>3572873</xdr:colOff>
      <xdr:row>10</xdr:row>
      <xdr:rowOff>38048</xdr:rowOff>
    </xdr:to>
    <xdr:pic>
      <xdr:nvPicPr>
        <xdr:cNvPr id="30" name="Image 29"/>
        <xdr:cNvPicPr>
          <a:picLocks noChangeAspect="1"/>
        </xdr:cNvPicPr>
      </xdr:nvPicPr>
      <xdr:blipFill>
        <a:blip xmlns:r="http://schemas.openxmlformats.org/officeDocument/2006/relationships" r:embed="rId4"/>
        <a:stretch>
          <a:fillRect/>
        </a:stretch>
      </xdr:blipFill>
      <xdr:spPr>
        <a:xfrm>
          <a:off x="35729098" y="933561"/>
          <a:ext cx="1343200" cy="1304762"/>
        </a:xfrm>
        <a:prstGeom prst="rect">
          <a:avLst/>
        </a:prstGeom>
      </xdr:spPr>
    </xdr:pic>
    <xdr:clientData/>
  </xdr:twoCellAnchor>
  <xdr:twoCellAnchor editAs="oneCell">
    <xdr:from>
      <xdr:col>36</xdr:col>
      <xdr:colOff>200025</xdr:colOff>
      <xdr:row>0</xdr:row>
      <xdr:rowOff>64741</xdr:rowOff>
    </xdr:from>
    <xdr:to>
      <xdr:col>39</xdr:col>
      <xdr:colOff>822</xdr:colOff>
      <xdr:row>4</xdr:row>
      <xdr:rowOff>66786</xdr:rowOff>
    </xdr:to>
    <xdr:pic>
      <xdr:nvPicPr>
        <xdr:cNvPr id="31" name="Image 30"/>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890575" y="64741"/>
          <a:ext cx="858072" cy="802145"/>
        </a:xfrm>
        <a:prstGeom prst="rect">
          <a:avLst/>
        </a:prstGeom>
      </xdr:spPr>
    </xdr:pic>
    <xdr:clientData/>
  </xdr:twoCellAnchor>
  <xdr:twoCellAnchor editAs="oneCell">
    <xdr:from>
      <xdr:col>40</xdr:col>
      <xdr:colOff>4458522</xdr:colOff>
      <xdr:row>0</xdr:row>
      <xdr:rowOff>38100</xdr:rowOff>
    </xdr:from>
    <xdr:to>
      <xdr:col>40</xdr:col>
      <xdr:colOff>4983757</xdr:colOff>
      <xdr:row>4</xdr:row>
      <xdr:rowOff>28685</xdr:rowOff>
    </xdr:to>
    <xdr:pic>
      <xdr:nvPicPr>
        <xdr:cNvPr id="32" name="Image 31"/>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9296" t="7659" r="19481" b="10285"/>
        <a:stretch/>
      </xdr:blipFill>
      <xdr:spPr>
        <a:xfrm>
          <a:off x="44406372" y="38100"/>
          <a:ext cx="525235" cy="790685"/>
        </a:xfrm>
        <a:prstGeom prst="rect">
          <a:avLst/>
        </a:prstGeom>
      </xdr:spPr>
    </xdr:pic>
    <xdr:clientData/>
  </xdr:twoCellAnchor>
  <xdr:twoCellAnchor editAs="oneCell">
    <xdr:from>
      <xdr:col>40</xdr:col>
      <xdr:colOff>3706047</xdr:colOff>
      <xdr:row>4</xdr:row>
      <xdr:rowOff>114411</xdr:rowOff>
    </xdr:from>
    <xdr:to>
      <xdr:col>40</xdr:col>
      <xdr:colOff>4982396</xdr:colOff>
      <xdr:row>9</xdr:row>
      <xdr:rowOff>57124</xdr:rowOff>
    </xdr:to>
    <xdr:pic>
      <xdr:nvPicPr>
        <xdr:cNvPr id="33" name="Image 32"/>
        <xdr:cNvPicPr>
          <a:picLocks noChangeAspect="1"/>
        </xdr:cNvPicPr>
      </xdr:nvPicPr>
      <xdr:blipFill>
        <a:blip xmlns:r="http://schemas.openxmlformats.org/officeDocument/2006/relationships" r:embed="rId3"/>
        <a:stretch>
          <a:fillRect/>
        </a:stretch>
      </xdr:blipFill>
      <xdr:spPr>
        <a:xfrm>
          <a:off x="43653897" y="914511"/>
          <a:ext cx="1276349" cy="1095238"/>
        </a:xfrm>
        <a:prstGeom prst="rect">
          <a:avLst/>
        </a:prstGeom>
      </xdr:spPr>
    </xdr:pic>
    <xdr:clientData/>
  </xdr:twoCellAnchor>
  <xdr:twoCellAnchor editAs="oneCell">
    <xdr:from>
      <xdr:col>40</xdr:col>
      <xdr:colOff>2220148</xdr:colOff>
      <xdr:row>4</xdr:row>
      <xdr:rowOff>133461</xdr:rowOff>
    </xdr:from>
    <xdr:to>
      <xdr:col>40</xdr:col>
      <xdr:colOff>3563348</xdr:colOff>
      <xdr:row>10</xdr:row>
      <xdr:rowOff>38048</xdr:rowOff>
    </xdr:to>
    <xdr:pic>
      <xdr:nvPicPr>
        <xdr:cNvPr id="34" name="Image 33"/>
        <xdr:cNvPicPr>
          <a:picLocks noChangeAspect="1"/>
        </xdr:cNvPicPr>
      </xdr:nvPicPr>
      <xdr:blipFill>
        <a:blip xmlns:r="http://schemas.openxmlformats.org/officeDocument/2006/relationships" r:embed="rId4"/>
        <a:stretch>
          <a:fillRect/>
        </a:stretch>
      </xdr:blipFill>
      <xdr:spPr>
        <a:xfrm>
          <a:off x="42167998" y="933561"/>
          <a:ext cx="1343200" cy="1304762"/>
        </a:xfrm>
        <a:prstGeom prst="rect">
          <a:avLst/>
        </a:prstGeom>
      </xdr:spPr>
    </xdr:pic>
    <xdr:clientData/>
  </xdr:twoCellAnchor>
  <xdr:twoCellAnchor editAs="oneCell">
    <xdr:from>
      <xdr:col>42</xdr:col>
      <xdr:colOff>200025</xdr:colOff>
      <xdr:row>0</xdr:row>
      <xdr:rowOff>55216</xdr:rowOff>
    </xdr:from>
    <xdr:to>
      <xdr:col>45</xdr:col>
      <xdr:colOff>822</xdr:colOff>
      <xdr:row>4</xdr:row>
      <xdr:rowOff>57261</xdr:rowOff>
    </xdr:to>
    <xdr:pic>
      <xdr:nvPicPr>
        <xdr:cNvPr id="35" name="Image 3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339000" y="55216"/>
          <a:ext cx="858072" cy="802145"/>
        </a:xfrm>
        <a:prstGeom prst="rect">
          <a:avLst/>
        </a:prstGeom>
      </xdr:spPr>
    </xdr:pic>
    <xdr:clientData/>
  </xdr:twoCellAnchor>
  <xdr:twoCellAnchor editAs="oneCell">
    <xdr:from>
      <xdr:col>46</xdr:col>
      <xdr:colOff>4458522</xdr:colOff>
      <xdr:row>0</xdr:row>
      <xdr:rowOff>28575</xdr:rowOff>
    </xdr:from>
    <xdr:to>
      <xdr:col>46</xdr:col>
      <xdr:colOff>4983757</xdr:colOff>
      <xdr:row>4</xdr:row>
      <xdr:rowOff>19160</xdr:rowOff>
    </xdr:to>
    <xdr:pic>
      <xdr:nvPicPr>
        <xdr:cNvPr id="36" name="Image 35"/>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9296" t="7659" r="19481" b="10285"/>
        <a:stretch/>
      </xdr:blipFill>
      <xdr:spPr>
        <a:xfrm>
          <a:off x="50854797" y="28575"/>
          <a:ext cx="525235" cy="790685"/>
        </a:xfrm>
        <a:prstGeom prst="rect">
          <a:avLst/>
        </a:prstGeom>
      </xdr:spPr>
    </xdr:pic>
    <xdr:clientData/>
  </xdr:twoCellAnchor>
  <xdr:twoCellAnchor editAs="oneCell">
    <xdr:from>
      <xdr:col>46</xdr:col>
      <xdr:colOff>3706047</xdr:colOff>
      <xdr:row>4</xdr:row>
      <xdr:rowOff>104886</xdr:rowOff>
    </xdr:from>
    <xdr:to>
      <xdr:col>46</xdr:col>
      <xdr:colOff>4982396</xdr:colOff>
      <xdr:row>9</xdr:row>
      <xdr:rowOff>47599</xdr:rowOff>
    </xdr:to>
    <xdr:pic>
      <xdr:nvPicPr>
        <xdr:cNvPr id="37" name="Image 36"/>
        <xdr:cNvPicPr>
          <a:picLocks noChangeAspect="1"/>
        </xdr:cNvPicPr>
      </xdr:nvPicPr>
      <xdr:blipFill>
        <a:blip xmlns:r="http://schemas.openxmlformats.org/officeDocument/2006/relationships" r:embed="rId3"/>
        <a:stretch>
          <a:fillRect/>
        </a:stretch>
      </xdr:blipFill>
      <xdr:spPr>
        <a:xfrm>
          <a:off x="50102322" y="904986"/>
          <a:ext cx="1276349" cy="1095238"/>
        </a:xfrm>
        <a:prstGeom prst="rect">
          <a:avLst/>
        </a:prstGeom>
      </xdr:spPr>
    </xdr:pic>
    <xdr:clientData/>
  </xdr:twoCellAnchor>
  <xdr:twoCellAnchor editAs="oneCell">
    <xdr:from>
      <xdr:col>46</xdr:col>
      <xdr:colOff>2220148</xdr:colOff>
      <xdr:row>4</xdr:row>
      <xdr:rowOff>123936</xdr:rowOff>
    </xdr:from>
    <xdr:to>
      <xdr:col>46</xdr:col>
      <xdr:colOff>3563348</xdr:colOff>
      <xdr:row>10</xdr:row>
      <xdr:rowOff>28523</xdr:rowOff>
    </xdr:to>
    <xdr:pic>
      <xdr:nvPicPr>
        <xdr:cNvPr id="38" name="Image 37"/>
        <xdr:cNvPicPr>
          <a:picLocks noChangeAspect="1"/>
        </xdr:cNvPicPr>
      </xdr:nvPicPr>
      <xdr:blipFill>
        <a:blip xmlns:r="http://schemas.openxmlformats.org/officeDocument/2006/relationships" r:embed="rId4"/>
        <a:stretch>
          <a:fillRect/>
        </a:stretch>
      </xdr:blipFill>
      <xdr:spPr>
        <a:xfrm>
          <a:off x="48616423" y="924036"/>
          <a:ext cx="1343200" cy="1304762"/>
        </a:xfrm>
        <a:prstGeom prst="rect">
          <a:avLst/>
        </a:prstGeom>
      </xdr:spPr>
    </xdr:pic>
    <xdr:clientData/>
  </xdr:twoCellAnchor>
  <xdr:twoCellAnchor editAs="oneCell">
    <xdr:from>
      <xdr:col>48</xdr:col>
      <xdr:colOff>200025</xdr:colOff>
      <xdr:row>0</xdr:row>
      <xdr:rowOff>74266</xdr:rowOff>
    </xdr:from>
    <xdr:to>
      <xdr:col>51</xdr:col>
      <xdr:colOff>822</xdr:colOff>
      <xdr:row>4</xdr:row>
      <xdr:rowOff>76311</xdr:rowOff>
    </xdr:to>
    <xdr:pic>
      <xdr:nvPicPr>
        <xdr:cNvPr id="39" name="Image 38"/>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787425" y="74266"/>
          <a:ext cx="858072" cy="802145"/>
        </a:xfrm>
        <a:prstGeom prst="rect">
          <a:avLst/>
        </a:prstGeom>
      </xdr:spPr>
    </xdr:pic>
    <xdr:clientData/>
  </xdr:twoCellAnchor>
  <xdr:twoCellAnchor editAs="oneCell">
    <xdr:from>
      <xdr:col>52</xdr:col>
      <xdr:colOff>4458522</xdr:colOff>
      <xdr:row>0</xdr:row>
      <xdr:rowOff>47625</xdr:rowOff>
    </xdr:from>
    <xdr:to>
      <xdr:col>52</xdr:col>
      <xdr:colOff>4983757</xdr:colOff>
      <xdr:row>4</xdr:row>
      <xdr:rowOff>38210</xdr:rowOff>
    </xdr:to>
    <xdr:pic>
      <xdr:nvPicPr>
        <xdr:cNvPr id="40" name="Image 39"/>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9296" t="7659" r="19481" b="10285"/>
        <a:stretch/>
      </xdr:blipFill>
      <xdr:spPr>
        <a:xfrm>
          <a:off x="57303222" y="47625"/>
          <a:ext cx="525235" cy="790685"/>
        </a:xfrm>
        <a:prstGeom prst="rect">
          <a:avLst/>
        </a:prstGeom>
      </xdr:spPr>
    </xdr:pic>
    <xdr:clientData/>
  </xdr:twoCellAnchor>
  <xdr:twoCellAnchor editAs="oneCell">
    <xdr:from>
      <xdr:col>52</xdr:col>
      <xdr:colOff>3706047</xdr:colOff>
      <xdr:row>4</xdr:row>
      <xdr:rowOff>123936</xdr:rowOff>
    </xdr:from>
    <xdr:to>
      <xdr:col>52</xdr:col>
      <xdr:colOff>4982396</xdr:colOff>
      <xdr:row>9</xdr:row>
      <xdr:rowOff>66649</xdr:rowOff>
    </xdr:to>
    <xdr:pic>
      <xdr:nvPicPr>
        <xdr:cNvPr id="41" name="Image 40"/>
        <xdr:cNvPicPr>
          <a:picLocks noChangeAspect="1"/>
        </xdr:cNvPicPr>
      </xdr:nvPicPr>
      <xdr:blipFill>
        <a:blip xmlns:r="http://schemas.openxmlformats.org/officeDocument/2006/relationships" r:embed="rId3"/>
        <a:stretch>
          <a:fillRect/>
        </a:stretch>
      </xdr:blipFill>
      <xdr:spPr>
        <a:xfrm>
          <a:off x="56550747" y="924036"/>
          <a:ext cx="1276349" cy="1095238"/>
        </a:xfrm>
        <a:prstGeom prst="rect">
          <a:avLst/>
        </a:prstGeom>
      </xdr:spPr>
    </xdr:pic>
    <xdr:clientData/>
  </xdr:twoCellAnchor>
  <xdr:twoCellAnchor editAs="oneCell">
    <xdr:from>
      <xdr:col>52</xdr:col>
      <xdr:colOff>2220148</xdr:colOff>
      <xdr:row>4</xdr:row>
      <xdr:rowOff>142986</xdr:rowOff>
    </xdr:from>
    <xdr:to>
      <xdr:col>52</xdr:col>
      <xdr:colOff>3563348</xdr:colOff>
      <xdr:row>10</xdr:row>
      <xdr:rowOff>47573</xdr:rowOff>
    </xdr:to>
    <xdr:pic>
      <xdr:nvPicPr>
        <xdr:cNvPr id="42" name="Image 41"/>
        <xdr:cNvPicPr>
          <a:picLocks noChangeAspect="1"/>
        </xdr:cNvPicPr>
      </xdr:nvPicPr>
      <xdr:blipFill>
        <a:blip xmlns:r="http://schemas.openxmlformats.org/officeDocument/2006/relationships" r:embed="rId4"/>
        <a:stretch>
          <a:fillRect/>
        </a:stretch>
      </xdr:blipFill>
      <xdr:spPr>
        <a:xfrm>
          <a:off x="55064848" y="943086"/>
          <a:ext cx="1343200" cy="1304762"/>
        </a:xfrm>
        <a:prstGeom prst="rect">
          <a:avLst/>
        </a:prstGeom>
      </xdr:spPr>
    </xdr:pic>
    <xdr:clientData/>
  </xdr:twoCellAnchor>
  <xdr:twoCellAnchor editAs="oneCell">
    <xdr:from>
      <xdr:col>54</xdr:col>
      <xdr:colOff>200025</xdr:colOff>
      <xdr:row>0</xdr:row>
      <xdr:rowOff>64741</xdr:rowOff>
    </xdr:from>
    <xdr:to>
      <xdr:col>57</xdr:col>
      <xdr:colOff>822</xdr:colOff>
      <xdr:row>4</xdr:row>
      <xdr:rowOff>66786</xdr:rowOff>
    </xdr:to>
    <xdr:pic>
      <xdr:nvPicPr>
        <xdr:cNvPr id="43" name="Image 4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235850" y="64741"/>
          <a:ext cx="858072" cy="802145"/>
        </a:xfrm>
        <a:prstGeom prst="rect">
          <a:avLst/>
        </a:prstGeom>
      </xdr:spPr>
    </xdr:pic>
    <xdr:clientData/>
  </xdr:twoCellAnchor>
  <xdr:twoCellAnchor editAs="oneCell">
    <xdr:from>
      <xdr:col>58</xdr:col>
      <xdr:colOff>4458522</xdr:colOff>
      <xdr:row>0</xdr:row>
      <xdr:rowOff>38100</xdr:rowOff>
    </xdr:from>
    <xdr:to>
      <xdr:col>58</xdr:col>
      <xdr:colOff>4983757</xdr:colOff>
      <xdr:row>4</xdr:row>
      <xdr:rowOff>28685</xdr:rowOff>
    </xdr:to>
    <xdr:pic>
      <xdr:nvPicPr>
        <xdr:cNvPr id="44" name="Image 43"/>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9296" t="7659" r="19481" b="10285"/>
        <a:stretch/>
      </xdr:blipFill>
      <xdr:spPr>
        <a:xfrm>
          <a:off x="63751647" y="38100"/>
          <a:ext cx="525235" cy="790685"/>
        </a:xfrm>
        <a:prstGeom prst="rect">
          <a:avLst/>
        </a:prstGeom>
      </xdr:spPr>
    </xdr:pic>
    <xdr:clientData/>
  </xdr:twoCellAnchor>
  <xdr:twoCellAnchor editAs="oneCell">
    <xdr:from>
      <xdr:col>58</xdr:col>
      <xdr:colOff>3706047</xdr:colOff>
      <xdr:row>4</xdr:row>
      <xdr:rowOff>114411</xdr:rowOff>
    </xdr:from>
    <xdr:to>
      <xdr:col>58</xdr:col>
      <xdr:colOff>4982396</xdr:colOff>
      <xdr:row>9</xdr:row>
      <xdr:rowOff>57124</xdr:rowOff>
    </xdr:to>
    <xdr:pic>
      <xdr:nvPicPr>
        <xdr:cNvPr id="45" name="Image 44"/>
        <xdr:cNvPicPr>
          <a:picLocks noChangeAspect="1"/>
        </xdr:cNvPicPr>
      </xdr:nvPicPr>
      <xdr:blipFill>
        <a:blip xmlns:r="http://schemas.openxmlformats.org/officeDocument/2006/relationships" r:embed="rId3"/>
        <a:stretch>
          <a:fillRect/>
        </a:stretch>
      </xdr:blipFill>
      <xdr:spPr>
        <a:xfrm>
          <a:off x="62999172" y="914511"/>
          <a:ext cx="1276349" cy="1095238"/>
        </a:xfrm>
        <a:prstGeom prst="rect">
          <a:avLst/>
        </a:prstGeom>
      </xdr:spPr>
    </xdr:pic>
    <xdr:clientData/>
  </xdr:twoCellAnchor>
  <xdr:twoCellAnchor editAs="oneCell">
    <xdr:from>
      <xdr:col>58</xdr:col>
      <xdr:colOff>2220148</xdr:colOff>
      <xdr:row>4</xdr:row>
      <xdr:rowOff>133461</xdr:rowOff>
    </xdr:from>
    <xdr:to>
      <xdr:col>58</xdr:col>
      <xdr:colOff>3563348</xdr:colOff>
      <xdr:row>10</xdr:row>
      <xdr:rowOff>38048</xdr:rowOff>
    </xdr:to>
    <xdr:pic>
      <xdr:nvPicPr>
        <xdr:cNvPr id="46" name="Image 45"/>
        <xdr:cNvPicPr>
          <a:picLocks noChangeAspect="1"/>
        </xdr:cNvPicPr>
      </xdr:nvPicPr>
      <xdr:blipFill>
        <a:blip xmlns:r="http://schemas.openxmlformats.org/officeDocument/2006/relationships" r:embed="rId4"/>
        <a:stretch>
          <a:fillRect/>
        </a:stretch>
      </xdr:blipFill>
      <xdr:spPr>
        <a:xfrm>
          <a:off x="61513273" y="933561"/>
          <a:ext cx="1343200" cy="1304762"/>
        </a:xfrm>
        <a:prstGeom prst="rect">
          <a:avLst/>
        </a:prstGeom>
      </xdr:spPr>
    </xdr:pic>
    <xdr:clientData/>
  </xdr:twoCellAnchor>
  <xdr:twoCellAnchor editAs="oneCell">
    <xdr:from>
      <xdr:col>60</xdr:col>
      <xdr:colOff>209550</xdr:colOff>
      <xdr:row>0</xdr:row>
      <xdr:rowOff>74266</xdr:rowOff>
    </xdr:from>
    <xdr:to>
      <xdr:col>63</xdr:col>
      <xdr:colOff>10347</xdr:colOff>
      <xdr:row>4</xdr:row>
      <xdr:rowOff>76311</xdr:rowOff>
    </xdr:to>
    <xdr:pic>
      <xdr:nvPicPr>
        <xdr:cNvPr id="47" name="Image 4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93800" y="74266"/>
          <a:ext cx="858072" cy="802145"/>
        </a:xfrm>
        <a:prstGeom prst="rect">
          <a:avLst/>
        </a:prstGeom>
      </xdr:spPr>
    </xdr:pic>
    <xdr:clientData/>
  </xdr:twoCellAnchor>
  <xdr:twoCellAnchor editAs="oneCell">
    <xdr:from>
      <xdr:col>64</xdr:col>
      <xdr:colOff>4468047</xdr:colOff>
      <xdr:row>0</xdr:row>
      <xdr:rowOff>47625</xdr:rowOff>
    </xdr:from>
    <xdr:to>
      <xdr:col>64</xdr:col>
      <xdr:colOff>4993282</xdr:colOff>
      <xdr:row>4</xdr:row>
      <xdr:rowOff>38210</xdr:rowOff>
    </xdr:to>
    <xdr:pic>
      <xdr:nvPicPr>
        <xdr:cNvPr id="48" name="Image 47"/>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9296" t="7659" r="19481" b="10285"/>
        <a:stretch/>
      </xdr:blipFill>
      <xdr:spPr>
        <a:xfrm>
          <a:off x="70209597" y="47625"/>
          <a:ext cx="525235" cy="790685"/>
        </a:xfrm>
        <a:prstGeom prst="rect">
          <a:avLst/>
        </a:prstGeom>
      </xdr:spPr>
    </xdr:pic>
    <xdr:clientData/>
  </xdr:twoCellAnchor>
  <xdr:twoCellAnchor editAs="oneCell">
    <xdr:from>
      <xdr:col>64</xdr:col>
      <xdr:colOff>3715572</xdr:colOff>
      <xdr:row>4</xdr:row>
      <xdr:rowOff>123936</xdr:rowOff>
    </xdr:from>
    <xdr:to>
      <xdr:col>64</xdr:col>
      <xdr:colOff>4991921</xdr:colOff>
      <xdr:row>9</xdr:row>
      <xdr:rowOff>66649</xdr:rowOff>
    </xdr:to>
    <xdr:pic>
      <xdr:nvPicPr>
        <xdr:cNvPr id="49" name="Image 48"/>
        <xdr:cNvPicPr>
          <a:picLocks noChangeAspect="1"/>
        </xdr:cNvPicPr>
      </xdr:nvPicPr>
      <xdr:blipFill>
        <a:blip xmlns:r="http://schemas.openxmlformats.org/officeDocument/2006/relationships" r:embed="rId3"/>
        <a:stretch>
          <a:fillRect/>
        </a:stretch>
      </xdr:blipFill>
      <xdr:spPr>
        <a:xfrm>
          <a:off x="69457122" y="924036"/>
          <a:ext cx="1276349" cy="1095238"/>
        </a:xfrm>
        <a:prstGeom prst="rect">
          <a:avLst/>
        </a:prstGeom>
      </xdr:spPr>
    </xdr:pic>
    <xdr:clientData/>
  </xdr:twoCellAnchor>
  <xdr:twoCellAnchor editAs="oneCell">
    <xdr:from>
      <xdr:col>64</xdr:col>
      <xdr:colOff>2229673</xdr:colOff>
      <xdr:row>4</xdr:row>
      <xdr:rowOff>142986</xdr:rowOff>
    </xdr:from>
    <xdr:to>
      <xdr:col>64</xdr:col>
      <xdr:colOff>3572873</xdr:colOff>
      <xdr:row>10</xdr:row>
      <xdr:rowOff>47573</xdr:rowOff>
    </xdr:to>
    <xdr:pic>
      <xdr:nvPicPr>
        <xdr:cNvPr id="50" name="Image 49"/>
        <xdr:cNvPicPr>
          <a:picLocks noChangeAspect="1"/>
        </xdr:cNvPicPr>
      </xdr:nvPicPr>
      <xdr:blipFill>
        <a:blip xmlns:r="http://schemas.openxmlformats.org/officeDocument/2006/relationships" r:embed="rId4"/>
        <a:stretch>
          <a:fillRect/>
        </a:stretch>
      </xdr:blipFill>
      <xdr:spPr>
        <a:xfrm>
          <a:off x="67971223" y="943086"/>
          <a:ext cx="1343200" cy="1304762"/>
        </a:xfrm>
        <a:prstGeom prst="rect">
          <a:avLst/>
        </a:prstGeom>
      </xdr:spPr>
    </xdr:pic>
    <xdr:clientData/>
  </xdr:twoCellAnchor>
  <xdr:twoCellAnchor editAs="oneCell">
    <xdr:from>
      <xdr:col>66</xdr:col>
      <xdr:colOff>200025</xdr:colOff>
      <xdr:row>0</xdr:row>
      <xdr:rowOff>74266</xdr:rowOff>
    </xdr:from>
    <xdr:to>
      <xdr:col>69</xdr:col>
      <xdr:colOff>822</xdr:colOff>
      <xdr:row>4</xdr:row>
      <xdr:rowOff>76311</xdr:rowOff>
    </xdr:to>
    <xdr:pic>
      <xdr:nvPicPr>
        <xdr:cNvPr id="51" name="Image 50"/>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132700" y="74266"/>
          <a:ext cx="858072" cy="802145"/>
        </a:xfrm>
        <a:prstGeom prst="rect">
          <a:avLst/>
        </a:prstGeom>
      </xdr:spPr>
    </xdr:pic>
    <xdr:clientData/>
  </xdr:twoCellAnchor>
  <xdr:twoCellAnchor editAs="oneCell">
    <xdr:from>
      <xdr:col>70</xdr:col>
      <xdr:colOff>4458522</xdr:colOff>
      <xdr:row>0</xdr:row>
      <xdr:rowOff>47625</xdr:rowOff>
    </xdr:from>
    <xdr:to>
      <xdr:col>70</xdr:col>
      <xdr:colOff>4983757</xdr:colOff>
      <xdr:row>4</xdr:row>
      <xdr:rowOff>38210</xdr:rowOff>
    </xdr:to>
    <xdr:pic>
      <xdr:nvPicPr>
        <xdr:cNvPr id="52" name="Image 51"/>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9296" t="7659" r="19481" b="10285"/>
        <a:stretch/>
      </xdr:blipFill>
      <xdr:spPr>
        <a:xfrm>
          <a:off x="76648497" y="47625"/>
          <a:ext cx="525235" cy="790685"/>
        </a:xfrm>
        <a:prstGeom prst="rect">
          <a:avLst/>
        </a:prstGeom>
      </xdr:spPr>
    </xdr:pic>
    <xdr:clientData/>
  </xdr:twoCellAnchor>
  <xdr:twoCellAnchor editAs="oneCell">
    <xdr:from>
      <xdr:col>70</xdr:col>
      <xdr:colOff>3706047</xdr:colOff>
      <xdr:row>4</xdr:row>
      <xdr:rowOff>123936</xdr:rowOff>
    </xdr:from>
    <xdr:to>
      <xdr:col>70</xdr:col>
      <xdr:colOff>4982396</xdr:colOff>
      <xdr:row>9</xdr:row>
      <xdr:rowOff>66649</xdr:rowOff>
    </xdr:to>
    <xdr:pic>
      <xdr:nvPicPr>
        <xdr:cNvPr id="53" name="Image 52"/>
        <xdr:cNvPicPr>
          <a:picLocks noChangeAspect="1"/>
        </xdr:cNvPicPr>
      </xdr:nvPicPr>
      <xdr:blipFill>
        <a:blip xmlns:r="http://schemas.openxmlformats.org/officeDocument/2006/relationships" r:embed="rId3"/>
        <a:stretch>
          <a:fillRect/>
        </a:stretch>
      </xdr:blipFill>
      <xdr:spPr>
        <a:xfrm>
          <a:off x="75896022" y="924036"/>
          <a:ext cx="1276349" cy="1095238"/>
        </a:xfrm>
        <a:prstGeom prst="rect">
          <a:avLst/>
        </a:prstGeom>
      </xdr:spPr>
    </xdr:pic>
    <xdr:clientData/>
  </xdr:twoCellAnchor>
  <xdr:twoCellAnchor editAs="oneCell">
    <xdr:from>
      <xdr:col>70</xdr:col>
      <xdr:colOff>2220148</xdr:colOff>
      <xdr:row>4</xdr:row>
      <xdr:rowOff>142986</xdr:rowOff>
    </xdr:from>
    <xdr:to>
      <xdr:col>70</xdr:col>
      <xdr:colOff>3563348</xdr:colOff>
      <xdr:row>10</xdr:row>
      <xdr:rowOff>47573</xdr:rowOff>
    </xdr:to>
    <xdr:pic>
      <xdr:nvPicPr>
        <xdr:cNvPr id="54" name="Image 53"/>
        <xdr:cNvPicPr>
          <a:picLocks noChangeAspect="1"/>
        </xdr:cNvPicPr>
      </xdr:nvPicPr>
      <xdr:blipFill>
        <a:blip xmlns:r="http://schemas.openxmlformats.org/officeDocument/2006/relationships" r:embed="rId4"/>
        <a:stretch>
          <a:fillRect/>
        </a:stretch>
      </xdr:blipFill>
      <xdr:spPr>
        <a:xfrm>
          <a:off x="74410123" y="943086"/>
          <a:ext cx="1343200" cy="1304762"/>
        </a:xfrm>
        <a:prstGeom prst="rect">
          <a:avLst/>
        </a:prstGeom>
      </xdr:spPr>
    </xdr:pic>
    <xdr:clientData/>
  </xdr:twoCellAnchor>
  <xdr:twoCellAnchor editAs="oneCell">
    <xdr:from>
      <xdr:col>72</xdr:col>
      <xdr:colOff>200025</xdr:colOff>
      <xdr:row>0</xdr:row>
      <xdr:rowOff>74266</xdr:rowOff>
    </xdr:from>
    <xdr:to>
      <xdr:col>75</xdr:col>
      <xdr:colOff>822</xdr:colOff>
      <xdr:row>4</xdr:row>
      <xdr:rowOff>76311</xdr:rowOff>
    </xdr:to>
    <xdr:pic>
      <xdr:nvPicPr>
        <xdr:cNvPr id="55" name="Image 5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581125" y="74266"/>
          <a:ext cx="858072" cy="802145"/>
        </a:xfrm>
        <a:prstGeom prst="rect">
          <a:avLst/>
        </a:prstGeom>
      </xdr:spPr>
    </xdr:pic>
    <xdr:clientData/>
  </xdr:twoCellAnchor>
  <xdr:twoCellAnchor editAs="oneCell">
    <xdr:from>
      <xdr:col>76</xdr:col>
      <xdr:colOff>4458522</xdr:colOff>
      <xdr:row>0</xdr:row>
      <xdr:rowOff>47625</xdr:rowOff>
    </xdr:from>
    <xdr:to>
      <xdr:col>76</xdr:col>
      <xdr:colOff>4983757</xdr:colOff>
      <xdr:row>4</xdr:row>
      <xdr:rowOff>38210</xdr:rowOff>
    </xdr:to>
    <xdr:pic>
      <xdr:nvPicPr>
        <xdr:cNvPr id="56" name="Image 55"/>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9296" t="7659" r="19481" b="10285"/>
        <a:stretch/>
      </xdr:blipFill>
      <xdr:spPr>
        <a:xfrm>
          <a:off x="83096922" y="47625"/>
          <a:ext cx="525235" cy="790685"/>
        </a:xfrm>
        <a:prstGeom prst="rect">
          <a:avLst/>
        </a:prstGeom>
      </xdr:spPr>
    </xdr:pic>
    <xdr:clientData/>
  </xdr:twoCellAnchor>
  <xdr:twoCellAnchor editAs="oneCell">
    <xdr:from>
      <xdr:col>76</xdr:col>
      <xdr:colOff>3706047</xdr:colOff>
      <xdr:row>4</xdr:row>
      <xdr:rowOff>123936</xdr:rowOff>
    </xdr:from>
    <xdr:to>
      <xdr:col>76</xdr:col>
      <xdr:colOff>4982396</xdr:colOff>
      <xdr:row>9</xdr:row>
      <xdr:rowOff>66649</xdr:rowOff>
    </xdr:to>
    <xdr:pic>
      <xdr:nvPicPr>
        <xdr:cNvPr id="57" name="Image 56"/>
        <xdr:cNvPicPr>
          <a:picLocks noChangeAspect="1"/>
        </xdr:cNvPicPr>
      </xdr:nvPicPr>
      <xdr:blipFill>
        <a:blip xmlns:r="http://schemas.openxmlformats.org/officeDocument/2006/relationships" r:embed="rId3"/>
        <a:stretch>
          <a:fillRect/>
        </a:stretch>
      </xdr:blipFill>
      <xdr:spPr>
        <a:xfrm>
          <a:off x="82344447" y="924036"/>
          <a:ext cx="1276349" cy="1095238"/>
        </a:xfrm>
        <a:prstGeom prst="rect">
          <a:avLst/>
        </a:prstGeom>
      </xdr:spPr>
    </xdr:pic>
    <xdr:clientData/>
  </xdr:twoCellAnchor>
  <xdr:twoCellAnchor editAs="oneCell">
    <xdr:from>
      <xdr:col>76</xdr:col>
      <xdr:colOff>2220148</xdr:colOff>
      <xdr:row>4</xdr:row>
      <xdr:rowOff>142986</xdr:rowOff>
    </xdr:from>
    <xdr:to>
      <xdr:col>76</xdr:col>
      <xdr:colOff>3563348</xdr:colOff>
      <xdr:row>10</xdr:row>
      <xdr:rowOff>47573</xdr:rowOff>
    </xdr:to>
    <xdr:pic>
      <xdr:nvPicPr>
        <xdr:cNvPr id="58" name="Image 57"/>
        <xdr:cNvPicPr>
          <a:picLocks noChangeAspect="1"/>
        </xdr:cNvPicPr>
      </xdr:nvPicPr>
      <xdr:blipFill>
        <a:blip xmlns:r="http://schemas.openxmlformats.org/officeDocument/2006/relationships" r:embed="rId4"/>
        <a:stretch>
          <a:fillRect/>
        </a:stretch>
      </xdr:blipFill>
      <xdr:spPr>
        <a:xfrm>
          <a:off x="80858548" y="943086"/>
          <a:ext cx="1343200" cy="1304762"/>
        </a:xfrm>
        <a:prstGeom prst="rect">
          <a:avLst/>
        </a:prstGeom>
      </xdr:spPr>
    </xdr:pic>
    <xdr:clientData/>
  </xdr:twoCellAnchor>
  <xdr:twoCellAnchor editAs="oneCell">
    <xdr:from>
      <xdr:col>78</xdr:col>
      <xdr:colOff>200025</xdr:colOff>
      <xdr:row>0</xdr:row>
      <xdr:rowOff>74266</xdr:rowOff>
    </xdr:from>
    <xdr:to>
      <xdr:col>81</xdr:col>
      <xdr:colOff>822</xdr:colOff>
      <xdr:row>4</xdr:row>
      <xdr:rowOff>76311</xdr:rowOff>
    </xdr:to>
    <xdr:pic>
      <xdr:nvPicPr>
        <xdr:cNvPr id="59" name="Image 58"/>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029550" y="74266"/>
          <a:ext cx="858072" cy="802145"/>
        </a:xfrm>
        <a:prstGeom prst="rect">
          <a:avLst/>
        </a:prstGeom>
      </xdr:spPr>
    </xdr:pic>
    <xdr:clientData/>
  </xdr:twoCellAnchor>
  <xdr:twoCellAnchor editAs="oneCell">
    <xdr:from>
      <xdr:col>82</xdr:col>
      <xdr:colOff>4458522</xdr:colOff>
      <xdr:row>0</xdr:row>
      <xdr:rowOff>47625</xdr:rowOff>
    </xdr:from>
    <xdr:to>
      <xdr:col>82</xdr:col>
      <xdr:colOff>4983757</xdr:colOff>
      <xdr:row>4</xdr:row>
      <xdr:rowOff>38210</xdr:rowOff>
    </xdr:to>
    <xdr:pic>
      <xdr:nvPicPr>
        <xdr:cNvPr id="60" name="Image 59"/>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9296" t="7659" r="19481" b="10285"/>
        <a:stretch/>
      </xdr:blipFill>
      <xdr:spPr>
        <a:xfrm>
          <a:off x="89545347" y="47625"/>
          <a:ext cx="525235" cy="790685"/>
        </a:xfrm>
        <a:prstGeom prst="rect">
          <a:avLst/>
        </a:prstGeom>
      </xdr:spPr>
    </xdr:pic>
    <xdr:clientData/>
  </xdr:twoCellAnchor>
  <xdr:twoCellAnchor editAs="oneCell">
    <xdr:from>
      <xdr:col>82</xdr:col>
      <xdr:colOff>3706047</xdr:colOff>
      <xdr:row>4</xdr:row>
      <xdr:rowOff>123936</xdr:rowOff>
    </xdr:from>
    <xdr:to>
      <xdr:col>82</xdr:col>
      <xdr:colOff>4982396</xdr:colOff>
      <xdr:row>9</xdr:row>
      <xdr:rowOff>66649</xdr:rowOff>
    </xdr:to>
    <xdr:pic>
      <xdr:nvPicPr>
        <xdr:cNvPr id="61" name="Image 60"/>
        <xdr:cNvPicPr>
          <a:picLocks noChangeAspect="1"/>
        </xdr:cNvPicPr>
      </xdr:nvPicPr>
      <xdr:blipFill>
        <a:blip xmlns:r="http://schemas.openxmlformats.org/officeDocument/2006/relationships" r:embed="rId3"/>
        <a:stretch>
          <a:fillRect/>
        </a:stretch>
      </xdr:blipFill>
      <xdr:spPr>
        <a:xfrm>
          <a:off x="88792872" y="924036"/>
          <a:ext cx="1276349" cy="1095238"/>
        </a:xfrm>
        <a:prstGeom prst="rect">
          <a:avLst/>
        </a:prstGeom>
      </xdr:spPr>
    </xdr:pic>
    <xdr:clientData/>
  </xdr:twoCellAnchor>
  <xdr:twoCellAnchor editAs="oneCell">
    <xdr:from>
      <xdr:col>82</xdr:col>
      <xdr:colOff>2220148</xdr:colOff>
      <xdr:row>4</xdr:row>
      <xdr:rowOff>142986</xdr:rowOff>
    </xdr:from>
    <xdr:to>
      <xdr:col>82</xdr:col>
      <xdr:colOff>3563348</xdr:colOff>
      <xdr:row>10</xdr:row>
      <xdr:rowOff>47573</xdr:rowOff>
    </xdr:to>
    <xdr:pic>
      <xdr:nvPicPr>
        <xdr:cNvPr id="62" name="Image 61"/>
        <xdr:cNvPicPr>
          <a:picLocks noChangeAspect="1"/>
        </xdr:cNvPicPr>
      </xdr:nvPicPr>
      <xdr:blipFill>
        <a:blip xmlns:r="http://schemas.openxmlformats.org/officeDocument/2006/relationships" r:embed="rId4"/>
        <a:stretch>
          <a:fillRect/>
        </a:stretch>
      </xdr:blipFill>
      <xdr:spPr>
        <a:xfrm>
          <a:off x="87306973" y="943086"/>
          <a:ext cx="1343200" cy="1304762"/>
        </a:xfrm>
        <a:prstGeom prst="rect">
          <a:avLst/>
        </a:prstGeom>
      </xdr:spPr>
    </xdr:pic>
    <xdr:clientData/>
  </xdr:twoCellAnchor>
  <xdr:twoCellAnchor editAs="oneCell">
    <xdr:from>
      <xdr:col>84</xdr:col>
      <xdr:colOff>200025</xdr:colOff>
      <xdr:row>0</xdr:row>
      <xdr:rowOff>74266</xdr:rowOff>
    </xdr:from>
    <xdr:to>
      <xdr:col>87</xdr:col>
      <xdr:colOff>822</xdr:colOff>
      <xdr:row>4</xdr:row>
      <xdr:rowOff>76311</xdr:rowOff>
    </xdr:to>
    <xdr:pic>
      <xdr:nvPicPr>
        <xdr:cNvPr id="63" name="Image 6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477975" y="74266"/>
          <a:ext cx="858072" cy="802145"/>
        </a:xfrm>
        <a:prstGeom prst="rect">
          <a:avLst/>
        </a:prstGeom>
      </xdr:spPr>
    </xdr:pic>
    <xdr:clientData/>
  </xdr:twoCellAnchor>
  <xdr:twoCellAnchor editAs="oneCell">
    <xdr:from>
      <xdr:col>88</xdr:col>
      <xdr:colOff>4458522</xdr:colOff>
      <xdr:row>0</xdr:row>
      <xdr:rowOff>47625</xdr:rowOff>
    </xdr:from>
    <xdr:to>
      <xdr:col>88</xdr:col>
      <xdr:colOff>4983757</xdr:colOff>
      <xdr:row>4</xdr:row>
      <xdr:rowOff>38210</xdr:rowOff>
    </xdr:to>
    <xdr:pic>
      <xdr:nvPicPr>
        <xdr:cNvPr id="64" name="Image 63"/>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9296" t="7659" r="19481" b="10285"/>
        <a:stretch/>
      </xdr:blipFill>
      <xdr:spPr>
        <a:xfrm>
          <a:off x="95993772" y="47625"/>
          <a:ext cx="525235" cy="790685"/>
        </a:xfrm>
        <a:prstGeom prst="rect">
          <a:avLst/>
        </a:prstGeom>
      </xdr:spPr>
    </xdr:pic>
    <xdr:clientData/>
  </xdr:twoCellAnchor>
  <xdr:twoCellAnchor editAs="oneCell">
    <xdr:from>
      <xdr:col>88</xdr:col>
      <xdr:colOff>3706047</xdr:colOff>
      <xdr:row>4</xdr:row>
      <xdr:rowOff>123936</xdr:rowOff>
    </xdr:from>
    <xdr:to>
      <xdr:col>88</xdr:col>
      <xdr:colOff>4982396</xdr:colOff>
      <xdr:row>9</xdr:row>
      <xdr:rowOff>66649</xdr:rowOff>
    </xdr:to>
    <xdr:pic>
      <xdr:nvPicPr>
        <xdr:cNvPr id="65" name="Image 64"/>
        <xdr:cNvPicPr>
          <a:picLocks noChangeAspect="1"/>
        </xdr:cNvPicPr>
      </xdr:nvPicPr>
      <xdr:blipFill>
        <a:blip xmlns:r="http://schemas.openxmlformats.org/officeDocument/2006/relationships" r:embed="rId3"/>
        <a:stretch>
          <a:fillRect/>
        </a:stretch>
      </xdr:blipFill>
      <xdr:spPr>
        <a:xfrm>
          <a:off x="95241297" y="924036"/>
          <a:ext cx="1276349" cy="1095238"/>
        </a:xfrm>
        <a:prstGeom prst="rect">
          <a:avLst/>
        </a:prstGeom>
      </xdr:spPr>
    </xdr:pic>
    <xdr:clientData/>
  </xdr:twoCellAnchor>
  <xdr:twoCellAnchor editAs="oneCell">
    <xdr:from>
      <xdr:col>88</xdr:col>
      <xdr:colOff>2220148</xdr:colOff>
      <xdr:row>4</xdr:row>
      <xdr:rowOff>142986</xdr:rowOff>
    </xdr:from>
    <xdr:to>
      <xdr:col>88</xdr:col>
      <xdr:colOff>3563348</xdr:colOff>
      <xdr:row>10</xdr:row>
      <xdr:rowOff>47573</xdr:rowOff>
    </xdr:to>
    <xdr:pic>
      <xdr:nvPicPr>
        <xdr:cNvPr id="66" name="Image 65"/>
        <xdr:cNvPicPr>
          <a:picLocks noChangeAspect="1"/>
        </xdr:cNvPicPr>
      </xdr:nvPicPr>
      <xdr:blipFill>
        <a:blip xmlns:r="http://schemas.openxmlformats.org/officeDocument/2006/relationships" r:embed="rId4"/>
        <a:stretch>
          <a:fillRect/>
        </a:stretch>
      </xdr:blipFill>
      <xdr:spPr>
        <a:xfrm>
          <a:off x="93755398" y="943086"/>
          <a:ext cx="1343200" cy="1304762"/>
        </a:xfrm>
        <a:prstGeom prst="rect">
          <a:avLst/>
        </a:prstGeom>
      </xdr:spPr>
    </xdr:pic>
    <xdr:clientData/>
  </xdr:twoCellAnchor>
  <xdr:twoCellAnchor editAs="oneCell">
    <xdr:from>
      <xdr:col>90</xdr:col>
      <xdr:colOff>209550</xdr:colOff>
      <xdr:row>0</xdr:row>
      <xdr:rowOff>74266</xdr:rowOff>
    </xdr:from>
    <xdr:to>
      <xdr:col>93</xdr:col>
      <xdr:colOff>10347</xdr:colOff>
      <xdr:row>4</xdr:row>
      <xdr:rowOff>76311</xdr:rowOff>
    </xdr:to>
    <xdr:pic>
      <xdr:nvPicPr>
        <xdr:cNvPr id="67" name="Image 6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935925" y="74266"/>
          <a:ext cx="858072" cy="802145"/>
        </a:xfrm>
        <a:prstGeom prst="rect">
          <a:avLst/>
        </a:prstGeom>
      </xdr:spPr>
    </xdr:pic>
    <xdr:clientData/>
  </xdr:twoCellAnchor>
  <xdr:twoCellAnchor editAs="oneCell">
    <xdr:from>
      <xdr:col>94</xdr:col>
      <xdr:colOff>4468047</xdr:colOff>
      <xdr:row>0</xdr:row>
      <xdr:rowOff>47625</xdr:rowOff>
    </xdr:from>
    <xdr:to>
      <xdr:col>94</xdr:col>
      <xdr:colOff>4993282</xdr:colOff>
      <xdr:row>4</xdr:row>
      <xdr:rowOff>38210</xdr:rowOff>
    </xdr:to>
    <xdr:pic>
      <xdr:nvPicPr>
        <xdr:cNvPr id="68" name="Image 67"/>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9296" t="7659" r="19481" b="10285"/>
        <a:stretch/>
      </xdr:blipFill>
      <xdr:spPr>
        <a:xfrm>
          <a:off x="102451722" y="47625"/>
          <a:ext cx="525235" cy="790685"/>
        </a:xfrm>
        <a:prstGeom prst="rect">
          <a:avLst/>
        </a:prstGeom>
      </xdr:spPr>
    </xdr:pic>
    <xdr:clientData/>
  </xdr:twoCellAnchor>
  <xdr:twoCellAnchor editAs="oneCell">
    <xdr:from>
      <xdr:col>94</xdr:col>
      <xdr:colOff>3715572</xdr:colOff>
      <xdr:row>4</xdr:row>
      <xdr:rowOff>123936</xdr:rowOff>
    </xdr:from>
    <xdr:to>
      <xdr:col>94</xdr:col>
      <xdr:colOff>4991921</xdr:colOff>
      <xdr:row>9</xdr:row>
      <xdr:rowOff>66649</xdr:rowOff>
    </xdr:to>
    <xdr:pic>
      <xdr:nvPicPr>
        <xdr:cNvPr id="69" name="Image 68"/>
        <xdr:cNvPicPr>
          <a:picLocks noChangeAspect="1"/>
        </xdr:cNvPicPr>
      </xdr:nvPicPr>
      <xdr:blipFill>
        <a:blip xmlns:r="http://schemas.openxmlformats.org/officeDocument/2006/relationships" r:embed="rId3"/>
        <a:stretch>
          <a:fillRect/>
        </a:stretch>
      </xdr:blipFill>
      <xdr:spPr>
        <a:xfrm>
          <a:off x="101699247" y="924036"/>
          <a:ext cx="1276349" cy="1095238"/>
        </a:xfrm>
        <a:prstGeom prst="rect">
          <a:avLst/>
        </a:prstGeom>
      </xdr:spPr>
    </xdr:pic>
    <xdr:clientData/>
  </xdr:twoCellAnchor>
  <xdr:twoCellAnchor editAs="oneCell">
    <xdr:from>
      <xdr:col>94</xdr:col>
      <xdr:colOff>2229673</xdr:colOff>
      <xdr:row>4</xdr:row>
      <xdr:rowOff>142986</xdr:rowOff>
    </xdr:from>
    <xdr:to>
      <xdr:col>94</xdr:col>
      <xdr:colOff>3572873</xdr:colOff>
      <xdr:row>10</xdr:row>
      <xdr:rowOff>47573</xdr:rowOff>
    </xdr:to>
    <xdr:pic>
      <xdr:nvPicPr>
        <xdr:cNvPr id="70" name="Image 69"/>
        <xdr:cNvPicPr>
          <a:picLocks noChangeAspect="1"/>
        </xdr:cNvPicPr>
      </xdr:nvPicPr>
      <xdr:blipFill>
        <a:blip xmlns:r="http://schemas.openxmlformats.org/officeDocument/2006/relationships" r:embed="rId4"/>
        <a:stretch>
          <a:fillRect/>
        </a:stretch>
      </xdr:blipFill>
      <xdr:spPr>
        <a:xfrm>
          <a:off x="100213348" y="943086"/>
          <a:ext cx="1343200" cy="1304762"/>
        </a:xfrm>
        <a:prstGeom prst="rect">
          <a:avLst/>
        </a:prstGeom>
      </xdr:spPr>
    </xdr:pic>
    <xdr:clientData/>
  </xdr:twoCellAnchor>
  <xdr:twoCellAnchor editAs="oneCell">
    <xdr:from>
      <xdr:col>96</xdr:col>
      <xdr:colOff>209550</xdr:colOff>
      <xdr:row>0</xdr:row>
      <xdr:rowOff>83791</xdr:rowOff>
    </xdr:from>
    <xdr:to>
      <xdr:col>99</xdr:col>
      <xdr:colOff>10347</xdr:colOff>
      <xdr:row>4</xdr:row>
      <xdr:rowOff>85836</xdr:rowOff>
    </xdr:to>
    <xdr:pic>
      <xdr:nvPicPr>
        <xdr:cNvPr id="71" name="Image 70"/>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384350" y="83791"/>
          <a:ext cx="858072" cy="802145"/>
        </a:xfrm>
        <a:prstGeom prst="rect">
          <a:avLst/>
        </a:prstGeom>
      </xdr:spPr>
    </xdr:pic>
    <xdr:clientData/>
  </xdr:twoCellAnchor>
  <xdr:twoCellAnchor editAs="oneCell">
    <xdr:from>
      <xdr:col>100</xdr:col>
      <xdr:colOff>4468047</xdr:colOff>
      <xdr:row>0</xdr:row>
      <xdr:rowOff>57150</xdr:rowOff>
    </xdr:from>
    <xdr:to>
      <xdr:col>100</xdr:col>
      <xdr:colOff>4993282</xdr:colOff>
      <xdr:row>4</xdr:row>
      <xdr:rowOff>47735</xdr:rowOff>
    </xdr:to>
    <xdr:pic>
      <xdr:nvPicPr>
        <xdr:cNvPr id="72" name="Image 71"/>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9296" t="7659" r="19481" b="10285"/>
        <a:stretch/>
      </xdr:blipFill>
      <xdr:spPr>
        <a:xfrm>
          <a:off x="108900147" y="57150"/>
          <a:ext cx="525235" cy="790685"/>
        </a:xfrm>
        <a:prstGeom prst="rect">
          <a:avLst/>
        </a:prstGeom>
      </xdr:spPr>
    </xdr:pic>
    <xdr:clientData/>
  </xdr:twoCellAnchor>
  <xdr:twoCellAnchor editAs="oneCell">
    <xdr:from>
      <xdr:col>100</xdr:col>
      <xdr:colOff>3715572</xdr:colOff>
      <xdr:row>4</xdr:row>
      <xdr:rowOff>133461</xdr:rowOff>
    </xdr:from>
    <xdr:to>
      <xdr:col>100</xdr:col>
      <xdr:colOff>4991921</xdr:colOff>
      <xdr:row>9</xdr:row>
      <xdr:rowOff>76174</xdr:rowOff>
    </xdr:to>
    <xdr:pic>
      <xdr:nvPicPr>
        <xdr:cNvPr id="73" name="Image 72"/>
        <xdr:cNvPicPr>
          <a:picLocks noChangeAspect="1"/>
        </xdr:cNvPicPr>
      </xdr:nvPicPr>
      <xdr:blipFill>
        <a:blip xmlns:r="http://schemas.openxmlformats.org/officeDocument/2006/relationships" r:embed="rId3"/>
        <a:stretch>
          <a:fillRect/>
        </a:stretch>
      </xdr:blipFill>
      <xdr:spPr>
        <a:xfrm>
          <a:off x="108147672" y="933561"/>
          <a:ext cx="1276349" cy="1095238"/>
        </a:xfrm>
        <a:prstGeom prst="rect">
          <a:avLst/>
        </a:prstGeom>
      </xdr:spPr>
    </xdr:pic>
    <xdr:clientData/>
  </xdr:twoCellAnchor>
  <xdr:twoCellAnchor editAs="oneCell">
    <xdr:from>
      <xdr:col>100</xdr:col>
      <xdr:colOff>2229673</xdr:colOff>
      <xdr:row>4</xdr:row>
      <xdr:rowOff>152511</xdr:rowOff>
    </xdr:from>
    <xdr:to>
      <xdr:col>100</xdr:col>
      <xdr:colOff>3572873</xdr:colOff>
      <xdr:row>10</xdr:row>
      <xdr:rowOff>57098</xdr:rowOff>
    </xdr:to>
    <xdr:pic>
      <xdr:nvPicPr>
        <xdr:cNvPr id="74" name="Image 73"/>
        <xdr:cNvPicPr>
          <a:picLocks noChangeAspect="1"/>
        </xdr:cNvPicPr>
      </xdr:nvPicPr>
      <xdr:blipFill>
        <a:blip xmlns:r="http://schemas.openxmlformats.org/officeDocument/2006/relationships" r:embed="rId4"/>
        <a:stretch>
          <a:fillRect/>
        </a:stretch>
      </xdr:blipFill>
      <xdr:spPr>
        <a:xfrm>
          <a:off x="106661773" y="952611"/>
          <a:ext cx="1343200" cy="1304762"/>
        </a:xfrm>
        <a:prstGeom prst="rect">
          <a:avLst/>
        </a:prstGeom>
      </xdr:spPr>
    </xdr:pic>
    <xdr:clientData/>
  </xdr:twoCellAnchor>
  <xdr:twoCellAnchor editAs="oneCell">
    <xdr:from>
      <xdr:col>102</xdr:col>
      <xdr:colOff>200025</xdr:colOff>
      <xdr:row>0</xdr:row>
      <xdr:rowOff>74266</xdr:rowOff>
    </xdr:from>
    <xdr:to>
      <xdr:col>105</xdr:col>
      <xdr:colOff>822</xdr:colOff>
      <xdr:row>4</xdr:row>
      <xdr:rowOff>76311</xdr:rowOff>
    </xdr:to>
    <xdr:pic>
      <xdr:nvPicPr>
        <xdr:cNvPr id="75" name="Image 7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9823250" y="74266"/>
          <a:ext cx="858072" cy="802145"/>
        </a:xfrm>
        <a:prstGeom prst="rect">
          <a:avLst/>
        </a:prstGeom>
      </xdr:spPr>
    </xdr:pic>
    <xdr:clientData/>
  </xdr:twoCellAnchor>
  <xdr:twoCellAnchor editAs="oneCell">
    <xdr:from>
      <xdr:col>106</xdr:col>
      <xdr:colOff>4458522</xdr:colOff>
      <xdr:row>0</xdr:row>
      <xdr:rowOff>47625</xdr:rowOff>
    </xdr:from>
    <xdr:to>
      <xdr:col>106</xdr:col>
      <xdr:colOff>4983757</xdr:colOff>
      <xdr:row>4</xdr:row>
      <xdr:rowOff>38210</xdr:rowOff>
    </xdr:to>
    <xdr:pic>
      <xdr:nvPicPr>
        <xdr:cNvPr id="76" name="Image 75"/>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9296" t="7659" r="19481" b="10285"/>
        <a:stretch/>
      </xdr:blipFill>
      <xdr:spPr>
        <a:xfrm>
          <a:off x="115339047" y="47625"/>
          <a:ext cx="525235" cy="790685"/>
        </a:xfrm>
        <a:prstGeom prst="rect">
          <a:avLst/>
        </a:prstGeom>
      </xdr:spPr>
    </xdr:pic>
    <xdr:clientData/>
  </xdr:twoCellAnchor>
  <xdr:twoCellAnchor editAs="oneCell">
    <xdr:from>
      <xdr:col>106</xdr:col>
      <xdr:colOff>3706047</xdr:colOff>
      <xdr:row>4</xdr:row>
      <xdr:rowOff>123936</xdr:rowOff>
    </xdr:from>
    <xdr:to>
      <xdr:col>106</xdr:col>
      <xdr:colOff>4982396</xdr:colOff>
      <xdr:row>9</xdr:row>
      <xdr:rowOff>66649</xdr:rowOff>
    </xdr:to>
    <xdr:pic>
      <xdr:nvPicPr>
        <xdr:cNvPr id="77" name="Image 76"/>
        <xdr:cNvPicPr>
          <a:picLocks noChangeAspect="1"/>
        </xdr:cNvPicPr>
      </xdr:nvPicPr>
      <xdr:blipFill>
        <a:blip xmlns:r="http://schemas.openxmlformats.org/officeDocument/2006/relationships" r:embed="rId3"/>
        <a:stretch>
          <a:fillRect/>
        </a:stretch>
      </xdr:blipFill>
      <xdr:spPr>
        <a:xfrm>
          <a:off x="114586572" y="924036"/>
          <a:ext cx="1276349" cy="1095238"/>
        </a:xfrm>
        <a:prstGeom prst="rect">
          <a:avLst/>
        </a:prstGeom>
      </xdr:spPr>
    </xdr:pic>
    <xdr:clientData/>
  </xdr:twoCellAnchor>
  <xdr:twoCellAnchor editAs="oneCell">
    <xdr:from>
      <xdr:col>106</xdr:col>
      <xdr:colOff>2220148</xdr:colOff>
      <xdr:row>4</xdr:row>
      <xdr:rowOff>142986</xdr:rowOff>
    </xdr:from>
    <xdr:to>
      <xdr:col>106</xdr:col>
      <xdr:colOff>3563348</xdr:colOff>
      <xdr:row>10</xdr:row>
      <xdr:rowOff>47573</xdr:rowOff>
    </xdr:to>
    <xdr:pic>
      <xdr:nvPicPr>
        <xdr:cNvPr id="78" name="Image 77"/>
        <xdr:cNvPicPr>
          <a:picLocks noChangeAspect="1"/>
        </xdr:cNvPicPr>
      </xdr:nvPicPr>
      <xdr:blipFill>
        <a:blip xmlns:r="http://schemas.openxmlformats.org/officeDocument/2006/relationships" r:embed="rId4"/>
        <a:stretch>
          <a:fillRect/>
        </a:stretch>
      </xdr:blipFill>
      <xdr:spPr>
        <a:xfrm>
          <a:off x="113100673" y="943086"/>
          <a:ext cx="1343200" cy="1304762"/>
        </a:xfrm>
        <a:prstGeom prst="rect">
          <a:avLst/>
        </a:prstGeom>
      </xdr:spPr>
    </xdr:pic>
    <xdr:clientData/>
  </xdr:twoCellAnchor>
  <xdr:twoCellAnchor editAs="oneCell">
    <xdr:from>
      <xdr:col>108</xdr:col>
      <xdr:colOff>200025</xdr:colOff>
      <xdr:row>0</xdr:row>
      <xdr:rowOff>74266</xdr:rowOff>
    </xdr:from>
    <xdr:to>
      <xdr:col>111</xdr:col>
      <xdr:colOff>822</xdr:colOff>
      <xdr:row>4</xdr:row>
      <xdr:rowOff>76311</xdr:rowOff>
    </xdr:to>
    <xdr:pic>
      <xdr:nvPicPr>
        <xdr:cNvPr id="79" name="Image 78"/>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271675" y="74266"/>
          <a:ext cx="858072" cy="802145"/>
        </a:xfrm>
        <a:prstGeom prst="rect">
          <a:avLst/>
        </a:prstGeom>
      </xdr:spPr>
    </xdr:pic>
    <xdr:clientData/>
  </xdr:twoCellAnchor>
  <xdr:twoCellAnchor editAs="oneCell">
    <xdr:from>
      <xdr:col>112</xdr:col>
      <xdr:colOff>4458522</xdr:colOff>
      <xdr:row>0</xdr:row>
      <xdr:rowOff>47625</xdr:rowOff>
    </xdr:from>
    <xdr:to>
      <xdr:col>112</xdr:col>
      <xdr:colOff>4983757</xdr:colOff>
      <xdr:row>4</xdr:row>
      <xdr:rowOff>38210</xdr:rowOff>
    </xdr:to>
    <xdr:pic>
      <xdr:nvPicPr>
        <xdr:cNvPr id="80" name="Image 79"/>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9296" t="7659" r="19481" b="10285"/>
        <a:stretch/>
      </xdr:blipFill>
      <xdr:spPr>
        <a:xfrm>
          <a:off x="121787472" y="47625"/>
          <a:ext cx="525235" cy="790685"/>
        </a:xfrm>
        <a:prstGeom prst="rect">
          <a:avLst/>
        </a:prstGeom>
      </xdr:spPr>
    </xdr:pic>
    <xdr:clientData/>
  </xdr:twoCellAnchor>
  <xdr:twoCellAnchor editAs="oneCell">
    <xdr:from>
      <xdr:col>112</xdr:col>
      <xdr:colOff>3706047</xdr:colOff>
      <xdr:row>4</xdr:row>
      <xdr:rowOff>123936</xdr:rowOff>
    </xdr:from>
    <xdr:to>
      <xdr:col>112</xdr:col>
      <xdr:colOff>4982396</xdr:colOff>
      <xdr:row>9</xdr:row>
      <xdr:rowOff>66649</xdr:rowOff>
    </xdr:to>
    <xdr:pic>
      <xdr:nvPicPr>
        <xdr:cNvPr id="81" name="Image 80"/>
        <xdr:cNvPicPr>
          <a:picLocks noChangeAspect="1"/>
        </xdr:cNvPicPr>
      </xdr:nvPicPr>
      <xdr:blipFill>
        <a:blip xmlns:r="http://schemas.openxmlformats.org/officeDocument/2006/relationships" r:embed="rId3"/>
        <a:stretch>
          <a:fillRect/>
        </a:stretch>
      </xdr:blipFill>
      <xdr:spPr>
        <a:xfrm>
          <a:off x="121034997" y="924036"/>
          <a:ext cx="1276349" cy="1095238"/>
        </a:xfrm>
        <a:prstGeom prst="rect">
          <a:avLst/>
        </a:prstGeom>
      </xdr:spPr>
    </xdr:pic>
    <xdr:clientData/>
  </xdr:twoCellAnchor>
  <xdr:twoCellAnchor editAs="oneCell">
    <xdr:from>
      <xdr:col>112</xdr:col>
      <xdr:colOff>2220148</xdr:colOff>
      <xdr:row>4</xdr:row>
      <xdr:rowOff>142986</xdr:rowOff>
    </xdr:from>
    <xdr:to>
      <xdr:col>112</xdr:col>
      <xdr:colOff>3563348</xdr:colOff>
      <xdr:row>10</xdr:row>
      <xdr:rowOff>47573</xdr:rowOff>
    </xdr:to>
    <xdr:pic>
      <xdr:nvPicPr>
        <xdr:cNvPr id="82" name="Image 81"/>
        <xdr:cNvPicPr>
          <a:picLocks noChangeAspect="1"/>
        </xdr:cNvPicPr>
      </xdr:nvPicPr>
      <xdr:blipFill>
        <a:blip xmlns:r="http://schemas.openxmlformats.org/officeDocument/2006/relationships" r:embed="rId4"/>
        <a:stretch>
          <a:fillRect/>
        </a:stretch>
      </xdr:blipFill>
      <xdr:spPr>
        <a:xfrm>
          <a:off x="119549098" y="943086"/>
          <a:ext cx="1343200" cy="1304762"/>
        </a:xfrm>
        <a:prstGeom prst="rect">
          <a:avLst/>
        </a:prstGeom>
      </xdr:spPr>
    </xdr:pic>
    <xdr:clientData/>
  </xdr:twoCellAnchor>
  <xdr:twoCellAnchor editAs="oneCell">
    <xdr:from>
      <xdr:col>114</xdr:col>
      <xdr:colOff>200025</xdr:colOff>
      <xdr:row>0</xdr:row>
      <xdr:rowOff>74266</xdr:rowOff>
    </xdr:from>
    <xdr:to>
      <xdr:col>117</xdr:col>
      <xdr:colOff>822</xdr:colOff>
      <xdr:row>4</xdr:row>
      <xdr:rowOff>76311</xdr:rowOff>
    </xdr:to>
    <xdr:pic>
      <xdr:nvPicPr>
        <xdr:cNvPr id="83" name="Image 8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720100" y="74266"/>
          <a:ext cx="858072" cy="802145"/>
        </a:xfrm>
        <a:prstGeom prst="rect">
          <a:avLst/>
        </a:prstGeom>
      </xdr:spPr>
    </xdr:pic>
    <xdr:clientData/>
  </xdr:twoCellAnchor>
  <xdr:twoCellAnchor editAs="oneCell">
    <xdr:from>
      <xdr:col>118</xdr:col>
      <xdr:colOff>4458522</xdr:colOff>
      <xdr:row>0</xdr:row>
      <xdr:rowOff>47625</xdr:rowOff>
    </xdr:from>
    <xdr:to>
      <xdr:col>118</xdr:col>
      <xdr:colOff>4983757</xdr:colOff>
      <xdr:row>4</xdr:row>
      <xdr:rowOff>38210</xdr:rowOff>
    </xdr:to>
    <xdr:pic>
      <xdr:nvPicPr>
        <xdr:cNvPr id="84" name="Image 83"/>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9296" t="7659" r="19481" b="10285"/>
        <a:stretch/>
      </xdr:blipFill>
      <xdr:spPr>
        <a:xfrm>
          <a:off x="128235897" y="47625"/>
          <a:ext cx="525235" cy="790685"/>
        </a:xfrm>
        <a:prstGeom prst="rect">
          <a:avLst/>
        </a:prstGeom>
      </xdr:spPr>
    </xdr:pic>
    <xdr:clientData/>
  </xdr:twoCellAnchor>
  <xdr:twoCellAnchor editAs="oneCell">
    <xdr:from>
      <xdr:col>118</xdr:col>
      <xdr:colOff>3706047</xdr:colOff>
      <xdr:row>4</xdr:row>
      <xdr:rowOff>123936</xdr:rowOff>
    </xdr:from>
    <xdr:to>
      <xdr:col>118</xdr:col>
      <xdr:colOff>4982396</xdr:colOff>
      <xdr:row>9</xdr:row>
      <xdr:rowOff>66649</xdr:rowOff>
    </xdr:to>
    <xdr:pic>
      <xdr:nvPicPr>
        <xdr:cNvPr id="85" name="Image 84"/>
        <xdr:cNvPicPr>
          <a:picLocks noChangeAspect="1"/>
        </xdr:cNvPicPr>
      </xdr:nvPicPr>
      <xdr:blipFill>
        <a:blip xmlns:r="http://schemas.openxmlformats.org/officeDocument/2006/relationships" r:embed="rId3"/>
        <a:stretch>
          <a:fillRect/>
        </a:stretch>
      </xdr:blipFill>
      <xdr:spPr>
        <a:xfrm>
          <a:off x="127483422" y="924036"/>
          <a:ext cx="1276349" cy="1095238"/>
        </a:xfrm>
        <a:prstGeom prst="rect">
          <a:avLst/>
        </a:prstGeom>
      </xdr:spPr>
    </xdr:pic>
    <xdr:clientData/>
  </xdr:twoCellAnchor>
  <xdr:twoCellAnchor editAs="oneCell">
    <xdr:from>
      <xdr:col>118</xdr:col>
      <xdr:colOff>2220148</xdr:colOff>
      <xdr:row>4</xdr:row>
      <xdr:rowOff>142986</xdr:rowOff>
    </xdr:from>
    <xdr:to>
      <xdr:col>118</xdr:col>
      <xdr:colOff>3563348</xdr:colOff>
      <xdr:row>10</xdr:row>
      <xdr:rowOff>47573</xdr:rowOff>
    </xdr:to>
    <xdr:pic>
      <xdr:nvPicPr>
        <xdr:cNvPr id="86" name="Image 85"/>
        <xdr:cNvPicPr>
          <a:picLocks noChangeAspect="1"/>
        </xdr:cNvPicPr>
      </xdr:nvPicPr>
      <xdr:blipFill>
        <a:blip xmlns:r="http://schemas.openxmlformats.org/officeDocument/2006/relationships" r:embed="rId4"/>
        <a:stretch>
          <a:fillRect/>
        </a:stretch>
      </xdr:blipFill>
      <xdr:spPr>
        <a:xfrm>
          <a:off x="125997523" y="943086"/>
          <a:ext cx="1343200" cy="130476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161103</xdr:colOff>
      <xdr:row>0</xdr:row>
      <xdr:rowOff>17005</xdr:rowOff>
    </xdr:from>
    <xdr:to>
      <xdr:col>0</xdr:col>
      <xdr:colOff>900540</xdr:colOff>
      <xdr:row>3</xdr:row>
      <xdr:rowOff>47625</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103" y="245605"/>
          <a:ext cx="739437" cy="716420"/>
        </a:xfrm>
        <a:prstGeom prst="rect">
          <a:avLst/>
        </a:prstGeom>
      </xdr:spPr>
    </xdr:pic>
    <xdr:clientData/>
  </xdr:twoCellAnchor>
  <xdr:twoCellAnchor editAs="oneCell">
    <xdr:from>
      <xdr:col>13</xdr:col>
      <xdr:colOff>893990</xdr:colOff>
      <xdr:row>0</xdr:row>
      <xdr:rowOff>18939</xdr:rowOff>
    </xdr:from>
    <xdr:to>
      <xdr:col>13</xdr:col>
      <xdr:colOff>1495425</xdr:colOff>
      <xdr:row>3</xdr:row>
      <xdr:rowOff>66674</xdr:rowOff>
    </xdr:to>
    <xdr:pic>
      <xdr:nvPicPr>
        <xdr:cNvPr id="3" name="Image 2"/>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9296" t="7659" r="19481" b="10285"/>
        <a:stretch/>
      </xdr:blipFill>
      <xdr:spPr>
        <a:xfrm>
          <a:off x="8666390" y="18939"/>
          <a:ext cx="601435" cy="73353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161103</xdr:colOff>
      <xdr:row>1</xdr:row>
      <xdr:rowOff>17005</xdr:rowOff>
    </xdr:from>
    <xdr:to>
      <xdr:col>0</xdr:col>
      <xdr:colOff>900540</xdr:colOff>
      <xdr:row>4</xdr:row>
      <xdr:rowOff>47625</xdr:rowOff>
    </xdr:to>
    <xdr:pic>
      <xdr:nvPicPr>
        <xdr:cNvPr id="6" name="Image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103" y="4531855"/>
          <a:ext cx="739437" cy="716420"/>
        </a:xfrm>
        <a:prstGeom prst="rect">
          <a:avLst/>
        </a:prstGeom>
      </xdr:spPr>
    </xdr:pic>
    <xdr:clientData/>
  </xdr:twoCellAnchor>
  <xdr:twoCellAnchor editAs="oneCell">
    <xdr:from>
      <xdr:col>5</xdr:col>
      <xdr:colOff>8165</xdr:colOff>
      <xdr:row>1</xdr:row>
      <xdr:rowOff>28464</xdr:rowOff>
    </xdr:from>
    <xdr:to>
      <xdr:col>5</xdr:col>
      <xdr:colOff>609600</xdr:colOff>
      <xdr:row>4</xdr:row>
      <xdr:rowOff>76199</xdr:rowOff>
    </xdr:to>
    <xdr:pic>
      <xdr:nvPicPr>
        <xdr:cNvPr id="7" name="Image 6"/>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9296" t="7659" r="19481" b="10285"/>
        <a:stretch/>
      </xdr:blipFill>
      <xdr:spPr>
        <a:xfrm>
          <a:off x="7256690" y="4543314"/>
          <a:ext cx="601435" cy="73353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142875</xdr:colOff>
      <xdr:row>0</xdr:row>
      <xdr:rowOff>47625</xdr:rowOff>
    </xdr:from>
    <xdr:to>
      <xdr:col>0</xdr:col>
      <xdr:colOff>853761</xdr:colOff>
      <xdr:row>3</xdr:row>
      <xdr:rowOff>53250</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5" y="238125"/>
          <a:ext cx="710886" cy="720000"/>
        </a:xfrm>
        <a:prstGeom prst="rect">
          <a:avLst/>
        </a:prstGeom>
      </xdr:spPr>
    </xdr:pic>
    <xdr:clientData/>
  </xdr:twoCellAnchor>
  <xdr:twoCellAnchor editAs="oneCell">
    <xdr:from>
      <xdr:col>11</xdr:col>
      <xdr:colOff>405665</xdr:colOff>
      <xdr:row>0</xdr:row>
      <xdr:rowOff>85360</xdr:rowOff>
    </xdr:from>
    <xdr:to>
      <xdr:col>12</xdr:col>
      <xdr:colOff>314966</xdr:colOff>
      <xdr:row>3</xdr:row>
      <xdr:rowOff>90985</xdr:rowOff>
    </xdr:to>
    <xdr:pic>
      <xdr:nvPicPr>
        <xdr:cNvPr id="3" name="Image 2"/>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9296" t="7659" r="19481" b="10285"/>
        <a:stretch/>
      </xdr:blipFill>
      <xdr:spPr>
        <a:xfrm>
          <a:off x="8806715" y="85360"/>
          <a:ext cx="509376" cy="720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142875</xdr:colOff>
      <xdr:row>0</xdr:row>
      <xdr:rowOff>188566</xdr:rowOff>
    </xdr:from>
    <xdr:to>
      <xdr:col>0</xdr:col>
      <xdr:colOff>860563</xdr:colOff>
      <xdr:row>4</xdr:row>
      <xdr:rowOff>3691</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5" y="188566"/>
          <a:ext cx="717688" cy="720000"/>
        </a:xfrm>
        <a:prstGeom prst="rect">
          <a:avLst/>
        </a:prstGeom>
      </xdr:spPr>
    </xdr:pic>
    <xdr:clientData/>
  </xdr:twoCellAnchor>
  <xdr:twoCellAnchor editAs="oneCell">
    <xdr:from>
      <xdr:col>4</xdr:col>
      <xdr:colOff>709074</xdr:colOff>
      <xdr:row>0</xdr:row>
      <xdr:rowOff>180975</xdr:rowOff>
    </xdr:from>
    <xdr:to>
      <xdr:col>5</xdr:col>
      <xdr:colOff>586609</xdr:colOff>
      <xdr:row>3</xdr:row>
      <xdr:rowOff>186600</xdr:rowOff>
    </xdr:to>
    <xdr:pic>
      <xdr:nvPicPr>
        <xdr:cNvPr id="3" name="Image 2"/>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9296" t="7659" r="19481" b="10285"/>
        <a:stretch/>
      </xdr:blipFill>
      <xdr:spPr>
        <a:xfrm>
          <a:off x="5585874" y="180975"/>
          <a:ext cx="601435" cy="720000"/>
        </a:xfrm>
        <a:prstGeom prst="rect">
          <a:avLst/>
        </a:prstGeom>
      </xdr:spPr>
    </xdr:pic>
    <xdr:clientData/>
  </xdr:twoCellAnchor>
</xdr:wsDr>
</file>

<file path=xl/theme/theme1.xml><?xml version="1.0" encoding="utf-8"?>
<a:theme xmlns:a="http://schemas.openxmlformats.org/drawingml/2006/main" name="Thème Office">
  <a:themeElements>
    <a:clrScheme name="pptls">
      <a:dk1>
        <a:sysClr val="windowText" lastClr="000000"/>
      </a:dk1>
      <a:lt1>
        <a:sysClr val="window" lastClr="FFFFFF"/>
      </a:lt1>
      <a:dk2>
        <a:srgbClr val="1F497D"/>
      </a:dk2>
      <a:lt2>
        <a:srgbClr val="EEECE1"/>
      </a:lt2>
      <a:accent1>
        <a:srgbClr val="FF0000"/>
      </a:accent1>
      <a:accent2>
        <a:srgbClr val="FE66FF"/>
      </a:accent2>
      <a:accent3>
        <a:srgbClr val="FFC000"/>
      </a:accent3>
      <a:accent4>
        <a:srgbClr val="92D050"/>
      </a:accent4>
      <a:accent5>
        <a:srgbClr val="00B0F0"/>
      </a:accent5>
      <a:accent6>
        <a:srgbClr val="0070C0"/>
      </a:accent6>
      <a:hlink>
        <a:srgbClr val="0070C0"/>
      </a:hlink>
      <a:folHlink>
        <a:srgbClr val="0000F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6"/>
  <sheetViews>
    <sheetView workbookViewId="0"/>
  </sheetViews>
  <sheetFormatPr baseColWidth="10" defaultRowHeight="15" x14ac:dyDescent="0.25"/>
  <cols>
    <col min="2" max="2" width="36.140625" customWidth="1"/>
    <col min="3" max="3" width="24.85546875" customWidth="1"/>
    <col min="4" max="4" width="120.5703125" customWidth="1"/>
  </cols>
  <sheetData>
    <row r="1" spans="2:4" ht="15.75" thickBot="1" x14ac:dyDescent="0.3"/>
    <row r="2" spans="2:4" ht="23.25" customHeight="1" thickBot="1" x14ac:dyDescent="0.3">
      <c r="B2" s="111" t="s">
        <v>138</v>
      </c>
      <c r="C2" s="112" t="s">
        <v>110</v>
      </c>
      <c r="D2" s="113" t="s">
        <v>111</v>
      </c>
    </row>
    <row r="3" spans="2:4" s="1" customFormat="1" ht="24" customHeight="1" x14ac:dyDescent="0.25">
      <c r="B3" s="369" t="s">
        <v>1434</v>
      </c>
      <c r="C3" s="369" t="s">
        <v>114</v>
      </c>
      <c r="D3" s="115" t="s">
        <v>113</v>
      </c>
    </row>
    <row r="4" spans="2:4" s="1" customFormat="1" ht="24" customHeight="1" x14ac:dyDescent="0.25">
      <c r="B4" s="371"/>
      <c r="C4" s="371"/>
      <c r="D4" s="121" t="s">
        <v>115</v>
      </c>
    </row>
    <row r="5" spans="2:4" s="1" customFormat="1" ht="24" customHeight="1" thickBot="1" x14ac:dyDescent="0.3">
      <c r="B5" s="372"/>
      <c r="C5" s="372"/>
      <c r="D5" s="118" t="s">
        <v>1453</v>
      </c>
    </row>
    <row r="6" spans="2:4" s="1" customFormat="1" ht="24" customHeight="1" x14ac:dyDescent="0.25">
      <c r="B6" s="116" t="s">
        <v>1435</v>
      </c>
      <c r="C6" s="369" t="s">
        <v>112</v>
      </c>
      <c r="D6" s="115" t="s">
        <v>109</v>
      </c>
    </row>
    <row r="7" spans="2:4" s="1" customFormat="1" ht="36" customHeight="1" thickBot="1" x14ac:dyDescent="0.3">
      <c r="B7" s="117"/>
      <c r="C7" s="372"/>
      <c r="D7" s="120" t="s">
        <v>1432</v>
      </c>
    </row>
    <row r="8" spans="2:4" s="1" customFormat="1" ht="36" customHeight="1" thickBot="1" x14ac:dyDescent="0.3">
      <c r="B8" s="373" t="s">
        <v>1436</v>
      </c>
      <c r="C8" s="119" t="s">
        <v>1433</v>
      </c>
      <c r="D8" s="370" t="s">
        <v>1437</v>
      </c>
    </row>
    <row r="9" spans="2:4" s="1" customFormat="1" ht="36" customHeight="1" thickBot="1" x14ac:dyDescent="0.3">
      <c r="B9" s="373" t="s">
        <v>1438</v>
      </c>
      <c r="C9" s="119" t="s">
        <v>1439</v>
      </c>
      <c r="D9" s="370" t="s">
        <v>1440</v>
      </c>
    </row>
    <row r="10" spans="2:4" s="1" customFormat="1" ht="36" customHeight="1" thickBot="1" x14ac:dyDescent="0.3">
      <c r="B10" s="373" t="s">
        <v>1441</v>
      </c>
      <c r="C10" s="119" t="s">
        <v>1442</v>
      </c>
      <c r="D10" s="370" t="s">
        <v>1443</v>
      </c>
    </row>
    <row r="11" spans="2:4" s="1" customFormat="1" ht="36" customHeight="1" thickBot="1" x14ac:dyDescent="0.3">
      <c r="B11" s="373" t="s">
        <v>1444</v>
      </c>
      <c r="C11" s="119" t="s">
        <v>1445</v>
      </c>
      <c r="D11" s="370" t="s">
        <v>1446</v>
      </c>
    </row>
    <row r="12" spans="2:4" s="1" customFormat="1" ht="36" customHeight="1" thickBot="1" x14ac:dyDescent="0.3">
      <c r="B12" s="373" t="s">
        <v>1447</v>
      </c>
      <c r="C12" s="119" t="s">
        <v>1448</v>
      </c>
      <c r="D12" s="370" t="s">
        <v>1449</v>
      </c>
    </row>
    <row r="13" spans="2:4" s="1" customFormat="1" ht="36" customHeight="1" thickBot="1" x14ac:dyDescent="0.3">
      <c r="B13" s="114" t="s">
        <v>1450</v>
      </c>
      <c r="C13" s="369" t="s">
        <v>1451</v>
      </c>
      <c r="D13" s="115" t="s">
        <v>1452</v>
      </c>
    </row>
    <row r="14" spans="2:4" s="1" customFormat="1" ht="36" customHeight="1" thickBot="1" x14ac:dyDescent="0.3">
      <c r="B14" s="369" t="s">
        <v>1454</v>
      </c>
      <c r="C14" s="369" t="s">
        <v>1455</v>
      </c>
      <c r="D14" s="115" t="s">
        <v>1456</v>
      </c>
    </row>
    <row r="15" spans="2:4" s="1" customFormat="1" ht="36" customHeight="1" thickBot="1" x14ac:dyDescent="0.3">
      <c r="B15" s="119" t="s">
        <v>1458</v>
      </c>
      <c r="C15" s="119" t="s">
        <v>1457</v>
      </c>
      <c r="D15" s="370" t="s">
        <v>1459</v>
      </c>
    </row>
    <row r="16" spans="2:4" s="1" customFormat="1" ht="36" customHeight="1" thickBot="1" x14ac:dyDescent="0.3">
      <c r="B16" s="117" t="s">
        <v>1461</v>
      </c>
      <c r="C16" s="117"/>
      <c r="D16" s="120" t="s">
        <v>1460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O82"/>
  <sheetViews>
    <sheetView zoomScale="90" zoomScaleNormal="90" workbookViewId="0">
      <selection sqref="A1:XFD1048576"/>
    </sheetView>
  </sheetViews>
  <sheetFormatPr baseColWidth="10" defaultRowHeight="12.75" x14ac:dyDescent="0.25"/>
  <cols>
    <col min="1" max="3" width="5.28515625" style="538" customWidth="1"/>
    <col min="4" max="4" width="5.28515625" style="536" customWidth="1"/>
    <col min="5" max="5" width="75.5703125" style="5" customWidth="1"/>
    <col min="6" max="6" width="2.28515625" style="5" customWidth="1"/>
    <col min="7" max="9" width="5.28515625" style="538" customWidth="1"/>
    <col min="10" max="10" width="5.28515625" style="536" customWidth="1"/>
    <col min="11" max="11" width="75.5703125" style="5" customWidth="1"/>
    <col min="12" max="12" width="2.28515625" style="5" customWidth="1"/>
    <col min="13" max="15" width="5.28515625" style="538" customWidth="1"/>
    <col min="16" max="16" width="5.28515625" style="536" customWidth="1"/>
    <col min="17" max="17" width="75.5703125" style="5" customWidth="1"/>
    <col min="18" max="18" width="2.28515625" style="5" customWidth="1"/>
    <col min="19" max="21" width="5.28515625" style="538" customWidth="1"/>
    <col min="22" max="22" width="5.28515625" style="536" customWidth="1"/>
    <col min="23" max="23" width="75.5703125" style="5" customWidth="1"/>
    <col min="24" max="24" width="2.28515625" style="5" customWidth="1"/>
    <col min="25" max="27" width="5.28515625" style="538" customWidth="1"/>
    <col min="28" max="28" width="5.28515625" style="536" customWidth="1"/>
    <col min="29" max="29" width="75.5703125" style="5" customWidth="1"/>
    <col min="30" max="30" width="2.28515625" style="5" customWidth="1"/>
    <col min="31" max="33" width="5.28515625" style="538" customWidth="1"/>
    <col min="34" max="34" width="5.28515625" style="536" customWidth="1"/>
    <col min="35" max="35" width="75.5703125" style="5" customWidth="1"/>
    <col min="36" max="36" width="2.28515625" style="5" customWidth="1"/>
    <col min="37" max="39" width="5.28515625" style="538" customWidth="1"/>
    <col min="40" max="40" width="5.28515625" style="536" customWidth="1"/>
    <col min="41" max="41" width="75.5703125" style="5" customWidth="1"/>
    <col min="42" max="42" width="2.28515625" style="5" customWidth="1"/>
    <col min="43" max="45" width="5.28515625" style="538" customWidth="1"/>
    <col min="46" max="46" width="5.28515625" style="536" customWidth="1"/>
    <col min="47" max="47" width="75.5703125" style="5" customWidth="1"/>
    <col min="48" max="48" width="2.28515625" style="5" customWidth="1"/>
    <col min="49" max="51" width="5.28515625" style="538" customWidth="1"/>
    <col min="52" max="52" width="5.28515625" style="536" customWidth="1"/>
    <col min="53" max="53" width="75.5703125" style="5" customWidth="1"/>
    <col min="54" max="54" width="2.28515625" style="5" customWidth="1"/>
    <col min="55" max="57" width="5.28515625" style="538" customWidth="1"/>
    <col min="58" max="58" width="5.28515625" style="536" customWidth="1"/>
    <col min="59" max="59" width="75.5703125" style="5" customWidth="1"/>
    <col min="60" max="60" width="2.28515625" style="5" customWidth="1"/>
    <col min="61" max="63" width="5.28515625" style="538" customWidth="1"/>
    <col min="64" max="64" width="5.28515625" style="536" customWidth="1"/>
    <col min="65" max="65" width="75.5703125" style="5" customWidth="1"/>
    <col min="66" max="66" width="2.28515625" style="5" customWidth="1"/>
    <col min="67" max="69" width="5.28515625" style="538" customWidth="1"/>
    <col min="70" max="70" width="5.28515625" style="536" customWidth="1"/>
    <col min="71" max="71" width="75.5703125" style="5" customWidth="1"/>
    <col min="72" max="72" width="2.28515625" style="5" customWidth="1"/>
    <col min="73" max="75" width="5.28515625" style="538" customWidth="1"/>
    <col min="76" max="76" width="5.28515625" style="536" customWidth="1"/>
    <col min="77" max="77" width="75.5703125" style="5" customWidth="1"/>
    <col min="78" max="78" width="2.28515625" style="5" customWidth="1"/>
    <col min="79" max="81" width="5.28515625" style="538" customWidth="1"/>
    <col min="82" max="82" width="5.28515625" style="536" customWidth="1"/>
    <col min="83" max="83" width="75.5703125" style="5" customWidth="1"/>
    <col min="84" max="84" width="2.28515625" style="5" customWidth="1"/>
    <col min="85" max="87" width="5.28515625" style="538" customWidth="1"/>
    <col min="88" max="88" width="5.28515625" style="536" customWidth="1"/>
    <col min="89" max="89" width="75.5703125" style="5" customWidth="1"/>
    <col min="90" max="90" width="2.28515625" style="5" customWidth="1"/>
    <col min="91" max="93" width="5.28515625" style="538" customWidth="1"/>
    <col min="94" max="94" width="5.28515625" style="536" customWidth="1"/>
    <col min="95" max="95" width="75.5703125" style="5" customWidth="1"/>
    <col min="96" max="96" width="2.28515625" style="5" customWidth="1"/>
    <col min="97" max="99" width="5.28515625" style="538" customWidth="1"/>
    <col min="100" max="100" width="5.28515625" style="536" customWidth="1"/>
    <col min="101" max="101" width="75.5703125" style="5" customWidth="1"/>
    <col min="102" max="102" width="2.28515625" style="5" customWidth="1"/>
    <col min="103" max="105" width="5.28515625" style="538" customWidth="1"/>
    <col min="106" max="106" width="5.28515625" style="536" customWidth="1"/>
    <col min="107" max="107" width="75.5703125" style="5" customWidth="1"/>
    <col min="108" max="108" width="2.28515625" style="5" customWidth="1"/>
    <col min="109" max="111" width="5.28515625" style="538" customWidth="1"/>
    <col min="112" max="112" width="5.28515625" style="536" customWidth="1"/>
    <col min="113" max="113" width="75.5703125" style="5" customWidth="1"/>
    <col min="114" max="114" width="2.28515625" style="5" customWidth="1"/>
    <col min="115" max="117" width="5.28515625" style="538" customWidth="1"/>
    <col min="118" max="118" width="5.28515625" style="536" customWidth="1"/>
    <col min="119" max="119" width="75.5703125" style="5" customWidth="1"/>
    <col min="120" max="120" width="2.28515625" style="5" customWidth="1"/>
    <col min="121" max="16384" width="11.42578125" style="5"/>
  </cols>
  <sheetData>
    <row r="1" spans="1:119" s="542" customFormat="1" x14ac:dyDescent="0.25">
      <c r="A1" s="540"/>
      <c r="B1" s="540"/>
      <c r="C1" s="540"/>
      <c r="D1" s="541"/>
      <c r="G1" s="540"/>
      <c r="H1" s="540"/>
      <c r="I1" s="540"/>
      <c r="J1" s="541"/>
      <c r="M1" s="540"/>
      <c r="N1" s="540"/>
      <c r="O1" s="540"/>
      <c r="P1" s="541"/>
      <c r="S1" s="540"/>
      <c r="T1" s="540"/>
      <c r="U1" s="540"/>
      <c r="V1" s="541"/>
      <c r="Y1" s="540"/>
      <c r="Z1" s="540"/>
      <c r="AA1" s="540"/>
      <c r="AB1" s="541"/>
      <c r="AE1" s="540"/>
      <c r="AF1" s="540"/>
      <c r="AG1" s="540"/>
      <c r="AH1" s="541"/>
      <c r="AK1" s="540"/>
      <c r="AL1" s="540"/>
      <c r="AM1" s="540"/>
      <c r="AN1" s="541"/>
      <c r="AQ1" s="540"/>
      <c r="AR1" s="540"/>
      <c r="AS1" s="540"/>
      <c r="AT1" s="541"/>
      <c r="AW1" s="540"/>
      <c r="AX1" s="540"/>
      <c r="AY1" s="540"/>
      <c r="AZ1" s="541"/>
      <c r="BC1" s="540"/>
      <c r="BD1" s="540"/>
      <c r="BE1" s="540"/>
      <c r="BF1" s="541"/>
      <c r="BI1" s="540"/>
      <c r="BJ1" s="540"/>
      <c r="BK1" s="540"/>
      <c r="BL1" s="541"/>
      <c r="BO1" s="540"/>
      <c r="BP1" s="540"/>
      <c r="BQ1" s="540"/>
      <c r="BR1" s="541"/>
      <c r="BU1" s="540"/>
      <c r="BV1" s="540"/>
      <c r="BW1" s="540"/>
      <c r="BX1" s="541"/>
      <c r="CA1" s="540"/>
      <c r="CB1" s="540"/>
      <c r="CC1" s="540"/>
      <c r="CD1" s="541"/>
      <c r="CG1" s="540"/>
      <c r="CH1" s="540"/>
      <c r="CI1" s="540"/>
      <c r="CJ1" s="541"/>
      <c r="CM1" s="540"/>
      <c r="CN1" s="540"/>
      <c r="CO1" s="540"/>
      <c r="CP1" s="541"/>
      <c r="CS1" s="540"/>
      <c r="CT1" s="540"/>
      <c r="CU1" s="540"/>
      <c r="CV1" s="541"/>
      <c r="CY1" s="540"/>
      <c r="CZ1" s="540"/>
      <c r="DA1" s="540"/>
      <c r="DB1" s="541"/>
      <c r="DE1" s="540"/>
      <c r="DF1" s="540"/>
      <c r="DG1" s="540"/>
      <c r="DH1" s="541"/>
      <c r="DK1" s="540"/>
      <c r="DL1" s="540"/>
      <c r="DM1" s="540"/>
      <c r="DN1" s="541"/>
    </row>
    <row r="2" spans="1:119" s="542" customFormat="1" ht="19.5" x14ac:dyDescent="0.25">
      <c r="A2" s="677" t="s">
        <v>0</v>
      </c>
      <c r="B2" s="677"/>
      <c r="C2" s="677"/>
      <c r="D2" s="677"/>
      <c r="E2" s="677"/>
      <c r="G2" s="677" t="s">
        <v>0</v>
      </c>
      <c r="H2" s="677"/>
      <c r="I2" s="677"/>
      <c r="J2" s="677"/>
      <c r="K2" s="677"/>
      <c r="M2" s="677" t="s">
        <v>0</v>
      </c>
      <c r="N2" s="677"/>
      <c r="O2" s="677"/>
      <c r="P2" s="677"/>
      <c r="Q2" s="677"/>
      <c r="S2" s="677" t="s">
        <v>0</v>
      </c>
      <c r="T2" s="677"/>
      <c r="U2" s="677"/>
      <c r="V2" s="677"/>
      <c r="W2" s="677"/>
      <c r="Y2" s="677" t="s">
        <v>0</v>
      </c>
      <c r="Z2" s="677"/>
      <c r="AA2" s="677"/>
      <c r="AB2" s="677"/>
      <c r="AC2" s="677"/>
      <c r="AE2" s="677" t="s">
        <v>0</v>
      </c>
      <c r="AF2" s="677"/>
      <c r="AG2" s="677"/>
      <c r="AH2" s="677"/>
      <c r="AI2" s="677"/>
      <c r="AK2" s="677" t="s">
        <v>0</v>
      </c>
      <c r="AL2" s="677"/>
      <c r="AM2" s="677"/>
      <c r="AN2" s="677"/>
      <c r="AO2" s="677"/>
      <c r="AQ2" s="677" t="s">
        <v>0</v>
      </c>
      <c r="AR2" s="677"/>
      <c r="AS2" s="677"/>
      <c r="AT2" s="677"/>
      <c r="AU2" s="677"/>
      <c r="AW2" s="677" t="s">
        <v>0</v>
      </c>
      <c r="AX2" s="677"/>
      <c r="AY2" s="677"/>
      <c r="AZ2" s="677"/>
      <c r="BA2" s="677"/>
      <c r="BC2" s="677" t="s">
        <v>0</v>
      </c>
      <c r="BD2" s="677"/>
      <c r="BE2" s="677"/>
      <c r="BF2" s="677"/>
      <c r="BG2" s="677"/>
      <c r="BI2" s="677" t="s">
        <v>0</v>
      </c>
      <c r="BJ2" s="677"/>
      <c r="BK2" s="677"/>
      <c r="BL2" s="677"/>
      <c r="BM2" s="677"/>
      <c r="BO2" s="677" t="s">
        <v>0</v>
      </c>
      <c r="BP2" s="677"/>
      <c r="BQ2" s="677"/>
      <c r="BR2" s="677"/>
      <c r="BS2" s="677"/>
      <c r="BU2" s="677" t="s">
        <v>0</v>
      </c>
      <c r="BV2" s="677"/>
      <c r="BW2" s="677"/>
      <c r="BX2" s="677"/>
      <c r="BY2" s="677"/>
      <c r="CA2" s="677" t="s">
        <v>0</v>
      </c>
      <c r="CB2" s="677"/>
      <c r="CC2" s="677"/>
      <c r="CD2" s="677"/>
      <c r="CE2" s="677"/>
      <c r="CG2" s="677" t="s">
        <v>0</v>
      </c>
      <c r="CH2" s="677"/>
      <c r="CI2" s="677"/>
      <c r="CJ2" s="677"/>
      <c r="CK2" s="677"/>
      <c r="CM2" s="677" t="s">
        <v>0</v>
      </c>
      <c r="CN2" s="677"/>
      <c r="CO2" s="677"/>
      <c r="CP2" s="677"/>
      <c r="CQ2" s="677"/>
      <c r="CS2" s="677" t="s">
        <v>0</v>
      </c>
      <c r="CT2" s="677"/>
      <c r="CU2" s="677"/>
      <c r="CV2" s="677"/>
      <c r="CW2" s="677"/>
      <c r="CY2" s="677" t="s">
        <v>0</v>
      </c>
      <c r="CZ2" s="677"/>
      <c r="DA2" s="677"/>
      <c r="DB2" s="677"/>
      <c r="DC2" s="677"/>
      <c r="DE2" s="677" t="s">
        <v>0</v>
      </c>
      <c r="DF2" s="677"/>
      <c r="DG2" s="677"/>
      <c r="DH2" s="677"/>
      <c r="DI2" s="677"/>
      <c r="DK2" s="677" t="s">
        <v>0</v>
      </c>
      <c r="DL2" s="677"/>
      <c r="DM2" s="677"/>
      <c r="DN2" s="677"/>
      <c r="DO2" s="677"/>
    </row>
    <row r="3" spans="1:119" s="542" customFormat="1" ht="15.75" x14ac:dyDescent="0.25">
      <c r="A3" s="678" t="s">
        <v>1560</v>
      </c>
      <c r="B3" s="678"/>
      <c r="C3" s="678"/>
      <c r="D3" s="678"/>
      <c r="E3" s="678"/>
      <c r="G3" s="678" t="s">
        <v>1560</v>
      </c>
      <c r="H3" s="678"/>
      <c r="I3" s="678"/>
      <c r="J3" s="678"/>
      <c r="K3" s="678"/>
      <c r="M3" s="678" t="s">
        <v>1560</v>
      </c>
      <c r="N3" s="678"/>
      <c r="O3" s="678"/>
      <c r="P3" s="678"/>
      <c r="Q3" s="678"/>
      <c r="S3" s="678" t="s">
        <v>1560</v>
      </c>
      <c r="T3" s="678"/>
      <c r="U3" s="678"/>
      <c r="V3" s="678"/>
      <c r="W3" s="678"/>
      <c r="Y3" s="678" t="s">
        <v>1560</v>
      </c>
      <c r="Z3" s="678"/>
      <c r="AA3" s="678"/>
      <c r="AB3" s="678"/>
      <c r="AC3" s="678"/>
      <c r="AE3" s="678" t="s">
        <v>1560</v>
      </c>
      <c r="AF3" s="678"/>
      <c r="AG3" s="678"/>
      <c r="AH3" s="678"/>
      <c r="AI3" s="678"/>
      <c r="AK3" s="678" t="s">
        <v>1560</v>
      </c>
      <c r="AL3" s="678"/>
      <c r="AM3" s="678"/>
      <c r="AN3" s="678"/>
      <c r="AO3" s="678"/>
      <c r="AQ3" s="678" t="s">
        <v>1560</v>
      </c>
      <c r="AR3" s="678"/>
      <c r="AS3" s="678"/>
      <c r="AT3" s="678"/>
      <c r="AU3" s="678"/>
      <c r="AW3" s="678" t="s">
        <v>1560</v>
      </c>
      <c r="AX3" s="678"/>
      <c r="AY3" s="678"/>
      <c r="AZ3" s="678"/>
      <c r="BA3" s="678"/>
      <c r="BC3" s="678" t="s">
        <v>1560</v>
      </c>
      <c r="BD3" s="678"/>
      <c r="BE3" s="678"/>
      <c r="BF3" s="678"/>
      <c r="BG3" s="678"/>
      <c r="BI3" s="678" t="s">
        <v>1560</v>
      </c>
      <c r="BJ3" s="678"/>
      <c r="BK3" s="678"/>
      <c r="BL3" s="678"/>
      <c r="BM3" s="678"/>
      <c r="BO3" s="678" t="s">
        <v>1560</v>
      </c>
      <c r="BP3" s="678"/>
      <c r="BQ3" s="678"/>
      <c r="BR3" s="678"/>
      <c r="BS3" s="678"/>
      <c r="BU3" s="678" t="s">
        <v>1560</v>
      </c>
      <c r="BV3" s="678"/>
      <c r="BW3" s="678"/>
      <c r="BX3" s="678"/>
      <c r="BY3" s="678"/>
      <c r="CA3" s="678" t="s">
        <v>1560</v>
      </c>
      <c r="CB3" s="678"/>
      <c r="CC3" s="678"/>
      <c r="CD3" s="678"/>
      <c r="CE3" s="678"/>
      <c r="CG3" s="678" t="s">
        <v>1560</v>
      </c>
      <c r="CH3" s="678"/>
      <c r="CI3" s="678"/>
      <c r="CJ3" s="678"/>
      <c r="CK3" s="678"/>
      <c r="CM3" s="678" t="s">
        <v>1560</v>
      </c>
      <c r="CN3" s="678"/>
      <c r="CO3" s="678"/>
      <c r="CP3" s="678"/>
      <c r="CQ3" s="678"/>
      <c r="CS3" s="678" t="s">
        <v>1560</v>
      </c>
      <c r="CT3" s="678"/>
      <c r="CU3" s="678"/>
      <c r="CV3" s="678"/>
      <c r="CW3" s="678"/>
      <c r="CY3" s="678" t="s">
        <v>1560</v>
      </c>
      <c r="CZ3" s="678"/>
      <c r="DA3" s="678"/>
      <c r="DB3" s="678"/>
      <c r="DC3" s="678"/>
      <c r="DE3" s="678" t="s">
        <v>1560</v>
      </c>
      <c r="DF3" s="678"/>
      <c r="DG3" s="678"/>
      <c r="DH3" s="678"/>
      <c r="DI3" s="678"/>
      <c r="DK3" s="678" t="s">
        <v>1560</v>
      </c>
      <c r="DL3" s="678"/>
      <c r="DM3" s="678"/>
      <c r="DN3" s="678"/>
      <c r="DO3" s="678"/>
    </row>
    <row r="4" spans="1:119" s="542" customFormat="1" ht="15" customHeight="1" x14ac:dyDescent="0.25">
      <c r="A4" s="541"/>
      <c r="B4" s="541"/>
      <c r="C4" s="541"/>
      <c r="D4" s="541"/>
      <c r="G4" s="541"/>
      <c r="H4" s="541"/>
      <c r="I4" s="541"/>
      <c r="J4" s="541"/>
      <c r="M4" s="541"/>
      <c r="N4" s="541"/>
      <c r="O4" s="541"/>
      <c r="P4" s="541"/>
      <c r="S4" s="541"/>
      <c r="T4" s="541"/>
      <c r="U4" s="541"/>
      <c r="V4" s="541"/>
      <c r="Y4" s="541"/>
      <c r="Z4" s="541"/>
      <c r="AA4" s="541"/>
      <c r="AB4" s="541"/>
      <c r="AE4" s="541"/>
      <c r="AF4" s="541"/>
      <c r="AG4" s="541"/>
      <c r="AH4" s="541"/>
      <c r="AK4" s="541"/>
      <c r="AL4" s="541"/>
      <c r="AM4" s="541"/>
      <c r="AN4" s="541"/>
      <c r="AQ4" s="541"/>
      <c r="AR4" s="541"/>
      <c r="AS4" s="541"/>
      <c r="AT4" s="541"/>
      <c r="AW4" s="541"/>
      <c r="AX4" s="541"/>
      <c r="AY4" s="541"/>
      <c r="AZ4" s="541"/>
      <c r="BC4" s="541"/>
      <c r="BD4" s="541"/>
      <c r="BE4" s="541"/>
      <c r="BF4" s="541"/>
      <c r="BI4" s="541"/>
      <c r="BJ4" s="541"/>
      <c r="BK4" s="541"/>
      <c r="BL4" s="541"/>
      <c r="BO4" s="541"/>
      <c r="BP4" s="541"/>
      <c r="BQ4" s="541"/>
      <c r="BR4" s="541"/>
      <c r="BU4" s="541"/>
      <c r="BV4" s="541"/>
      <c r="BW4" s="541"/>
      <c r="BX4" s="541"/>
      <c r="CA4" s="541"/>
      <c r="CB4" s="541"/>
      <c r="CC4" s="541"/>
      <c r="CD4" s="541"/>
      <c r="CG4" s="541"/>
      <c r="CH4" s="541"/>
      <c r="CI4" s="541"/>
      <c r="CJ4" s="541"/>
      <c r="CM4" s="541"/>
      <c r="CN4" s="541"/>
      <c r="CO4" s="541"/>
      <c r="CP4" s="541"/>
      <c r="CS4" s="541"/>
      <c r="CT4" s="541"/>
      <c r="CU4" s="541"/>
      <c r="CV4" s="541"/>
      <c r="CY4" s="541"/>
      <c r="CZ4" s="541"/>
      <c r="DA4" s="541"/>
      <c r="DB4" s="541"/>
      <c r="DE4" s="541"/>
      <c r="DF4" s="541"/>
      <c r="DG4" s="541"/>
      <c r="DH4" s="541"/>
      <c r="DK4" s="541"/>
      <c r="DL4" s="541"/>
      <c r="DM4" s="541"/>
      <c r="DN4" s="541"/>
    </row>
    <row r="5" spans="1:119" s="542" customFormat="1" x14ac:dyDescent="0.25">
      <c r="A5" s="541"/>
      <c r="B5" s="541"/>
      <c r="C5" s="541"/>
      <c r="D5" s="541"/>
      <c r="G5" s="541"/>
      <c r="H5" s="541"/>
      <c r="I5" s="541"/>
      <c r="J5" s="541"/>
      <c r="M5" s="541"/>
      <c r="N5" s="541"/>
      <c r="O5" s="541"/>
      <c r="P5" s="541"/>
      <c r="S5" s="541"/>
      <c r="T5" s="541"/>
      <c r="U5" s="541"/>
      <c r="V5" s="541"/>
      <c r="Y5" s="541"/>
      <c r="Z5" s="541"/>
      <c r="AA5" s="541"/>
      <c r="AB5" s="541"/>
      <c r="AE5" s="541"/>
      <c r="AF5" s="541"/>
      <c r="AG5" s="541"/>
      <c r="AH5" s="541"/>
      <c r="AK5" s="541"/>
      <c r="AL5" s="541"/>
      <c r="AM5" s="541"/>
      <c r="AN5" s="541"/>
      <c r="AQ5" s="541"/>
      <c r="AR5" s="541"/>
      <c r="AS5" s="541"/>
      <c r="AT5" s="541"/>
      <c r="AW5" s="541"/>
      <c r="AX5" s="541"/>
      <c r="AY5" s="541"/>
      <c r="AZ5" s="541"/>
      <c r="BC5" s="541"/>
      <c r="BD5" s="541"/>
      <c r="BE5" s="541"/>
      <c r="BF5" s="541"/>
      <c r="BI5" s="541"/>
      <c r="BJ5" s="541"/>
      <c r="BK5" s="541"/>
      <c r="BL5" s="541"/>
      <c r="BO5" s="541"/>
      <c r="BP5" s="541"/>
      <c r="BQ5" s="541"/>
      <c r="BR5" s="541"/>
      <c r="BU5" s="541"/>
      <c r="BV5" s="541"/>
      <c r="BW5" s="541"/>
      <c r="BX5" s="541"/>
      <c r="CA5" s="541"/>
      <c r="CB5" s="541"/>
      <c r="CC5" s="541"/>
      <c r="CD5" s="541"/>
      <c r="CG5" s="541"/>
      <c r="CH5" s="541"/>
      <c r="CI5" s="541"/>
      <c r="CJ5" s="541"/>
      <c r="CM5" s="541"/>
      <c r="CN5" s="541"/>
      <c r="CO5" s="541"/>
      <c r="CP5" s="541"/>
      <c r="CS5" s="541"/>
      <c r="CT5" s="541"/>
      <c r="CU5" s="541"/>
      <c r="CV5" s="541"/>
      <c r="CY5" s="541"/>
      <c r="CZ5" s="541"/>
      <c r="DA5" s="541"/>
      <c r="DB5" s="541"/>
      <c r="DE5" s="541"/>
      <c r="DF5" s="541"/>
      <c r="DG5" s="541"/>
      <c r="DH5" s="541"/>
      <c r="DK5" s="541"/>
      <c r="DL5" s="541"/>
      <c r="DM5" s="541"/>
      <c r="DN5" s="541"/>
    </row>
    <row r="6" spans="1:119" s="542" customFormat="1" ht="19.5" customHeight="1" x14ac:dyDescent="0.25">
      <c r="A6" s="541"/>
      <c r="B6" s="541"/>
      <c r="D6" s="543" t="s">
        <v>2</v>
      </c>
      <c r="E6" s="544" t="str">
        <f>i_type_formation</f>
        <v>Choisir…</v>
      </c>
      <c r="G6" s="541"/>
      <c r="H6" s="541"/>
      <c r="J6" s="543" t="s">
        <v>2</v>
      </c>
      <c r="K6" s="544" t="str">
        <f>i_type_formation</f>
        <v>Choisir…</v>
      </c>
      <c r="M6" s="541"/>
      <c r="N6" s="541"/>
      <c r="P6" s="543" t="s">
        <v>2</v>
      </c>
      <c r="Q6" s="544" t="str">
        <f>i_type_formation</f>
        <v>Choisir…</v>
      </c>
      <c r="S6" s="541"/>
      <c r="T6" s="541"/>
      <c r="V6" s="543" t="s">
        <v>2</v>
      </c>
      <c r="W6" s="544" t="str">
        <f>i_type_formation</f>
        <v>Choisir…</v>
      </c>
      <c r="Y6" s="541"/>
      <c r="Z6" s="541"/>
      <c r="AB6" s="543" t="s">
        <v>2</v>
      </c>
      <c r="AC6" s="544" t="str">
        <f>i_type_formation</f>
        <v>Choisir…</v>
      </c>
      <c r="AE6" s="541"/>
      <c r="AF6" s="541"/>
      <c r="AH6" s="543" t="s">
        <v>2</v>
      </c>
      <c r="AI6" s="544" t="str">
        <f>i_type_formation</f>
        <v>Choisir…</v>
      </c>
      <c r="AK6" s="541"/>
      <c r="AL6" s="541"/>
      <c r="AN6" s="543" t="s">
        <v>2</v>
      </c>
      <c r="AO6" s="544" t="str">
        <f>i_type_formation</f>
        <v>Choisir…</v>
      </c>
      <c r="AQ6" s="541"/>
      <c r="AR6" s="541"/>
      <c r="AT6" s="543" t="s">
        <v>2</v>
      </c>
      <c r="AU6" s="544" t="str">
        <f>i_type_formation</f>
        <v>Choisir…</v>
      </c>
      <c r="AW6" s="541"/>
      <c r="AX6" s="541"/>
      <c r="AZ6" s="543" t="s">
        <v>2</v>
      </c>
      <c r="BA6" s="544" t="str">
        <f>i_type_formation</f>
        <v>Choisir…</v>
      </c>
      <c r="BC6" s="541"/>
      <c r="BD6" s="541"/>
      <c r="BF6" s="543" t="s">
        <v>2</v>
      </c>
      <c r="BG6" s="544" t="str">
        <f>i_type_formation</f>
        <v>Choisir…</v>
      </c>
      <c r="BI6" s="541"/>
      <c r="BJ6" s="541"/>
      <c r="BL6" s="543" t="s">
        <v>2</v>
      </c>
      <c r="BM6" s="544" t="str">
        <f>i_type_formation</f>
        <v>Choisir…</v>
      </c>
      <c r="BO6" s="541"/>
      <c r="BP6" s="541"/>
      <c r="BR6" s="543" t="s">
        <v>2</v>
      </c>
      <c r="BS6" s="544" t="str">
        <f>i_type_formation</f>
        <v>Choisir…</v>
      </c>
      <c r="BU6" s="541"/>
      <c r="BV6" s="541"/>
      <c r="BX6" s="543" t="s">
        <v>2</v>
      </c>
      <c r="BY6" s="544" t="str">
        <f>i_type_formation</f>
        <v>Choisir…</v>
      </c>
      <c r="CA6" s="541"/>
      <c r="CB6" s="541"/>
      <c r="CD6" s="543" t="s">
        <v>2</v>
      </c>
      <c r="CE6" s="544" t="str">
        <f>i_type_formation</f>
        <v>Choisir…</v>
      </c>
      <c r="CG6" s="541"/>
      <c r="CH6" s="541"/>
      <c r="CJ6" s="543" t="s">
        <v>2</v>
      </c>
      <c r="CK6" s="544" t="str">
        <f>i_type_formation</f>
        <v>Choisir…</v>
      </c>
      <c r="CM6" s="541"/>
      <c r="CN6" s="541"/>
      <c r="CP6" s="543" t="s">
        <v>2</v>
      </c>
      <c r="CQ6" s="544" t="str">
        <f>i_type_formation</f>
        <v>Choisir…</v>
      </c>
      <c r="CS6" s="541"/>
      <c r="CT6" s="541"/>
      <c r="CV6" s="543" t="s">
        <v>2</v>
      </c>
      <c r="CW6" s="544" t="str">
        <f>i_type_formation</f>
        <v>Choisir…</v>
      </c>
      <c r="CY6" s="541"/>
      <c r="CZ6" s="541"/>
      <c r="DB6" s="543" t="s">
        <v>2</v>
      </c>
      <c r="DC6" s="544" t="str">
        <f>i_type_formation</f>
        <v>Choisir…</v>
      </c>
      <c r="DE6" s="541"/>
      <c r="DF6" s="541"/>
      <c r="DH6" s="543" t="s">
        <v>2</v>
      </c>
      <c r="DI6" s="544" t="str">
        <f>i_type_formation</f>
        <v>Choisir…</v>
      </c>
      <c r="DK6" s="541"/>
      <c r="DL6" s="541"/>
      <c r="DN6" s="543" t="s">
        <v>2</v>
      </c>
      <c r="DO6" s="544" t="str">
        <f>i_type_formation</f>
        <v>Choisir…</v>
      </c>
    </row>
    <row r="7" spans="1:119" s="542" customFormat="1" ht="19.5" customHeight="1" x14ac:dyDescent="0.25">
      <c r="A7" s="541"/>
      <c r="B7" s="541"/>
      <c r="D7" s="543" t="s">
        <v>1529</v>
      </c>
      <c r="E7" s="545">
        <f>'Infos Formation'!E22</f>
        <v>0</v>
      </c>
      <c r="G7" s="541"/>
      <c r="H7" s="541"/>
      <c r="J7" s="543" t="s">
        <v>1529</v>
      </c>
      <c r="K7" s="545">
        <f>'Infos Formation'!K22</f>
        <v>0</v>
      </c>
      <c r="M7" s="541"/>
      <c r="N7" s="541"/>
      <c r="P7" s="543" t="s">
        <v>1529</v>
      </c>
      <c r="Q7" s="545">
        <f>'Infos Formation'!Q22</f>
        <v>0</v>
      </c>
      <c r="S7" s="541"/>
      <c r="T7" s="541"/>
      <c r="V7" s="543" t="s">
        <v>1529</v>
      </c>
      <c r="W7" s="545">
        <f>'Infos Formation'!W22</f>
        <v>0</v>
      </c>
      <c r="Y7" s="541"/>
      <c r="Z7" s="541"/>
      <c r="AB7" s="543" t="s">
        <v>1529</v>
      </c>
      <c r="AC7" s="545">
        <f>'Infos Formation'!AC22</f>
        <v>0</v>
      </c>
      <c r="AE7" s="541"/>
      <c r="AF7" s="541"/>
      <c r="AH7" s="543" t="s">
        <v>1529</v>
      </c>
      <c r="AI7" s="545">
        <f>'Infos Formation'!AI22</f>
        <v>0</v>
      </c>
      <c r="AK7" s="541"/>
      <c r="AL7" s="541"/>
      <c r="AN7" s="543" t="s">
        <v>1529</v>
      </c>
      <c r="AO7" s="545">
        <f>'Infos Formation'!AO22</f>
        <v>0</v>
      </c>
      <c r="AQ7" s="541"/>
      <c r="AR7" s="541"/>
      <c r="AT7" s="543" t="s">
        <v>1529</v>
      </c>
      <c r="AU7" s="545">
        <f>'Infos Formation'!AU22</f>
        <v>0</v>
      </c>
      <c r="AW7" s="541"/>
      <c r="AX7" s="541"/>
      <c r="AZ7" s="543" t="s">
        <v>1529</v>
      </c>
      <c r="BA7" s="545">
        <f>'Infos Formation'!BA22</f>
        <v>0</v>
      </c>
      <c r="BC7" s="541"/>
      <c r="BD7" s="541"/>
      <c r="BF7" s="543" t="s">
        <v>1529</v>
      </c>
      <c r="BG7" s="545">
        <f>'Infos Formation'!BG22</f>
        <v>0</v>
      </c>
      <c r="BI7" s="541"/>
      <c r="BJ7" s="541"/>
      <c r="BL7" s="543" t="s">
        <v>1529</v>
      </c>
      <c r="BM7" s="545">
        <f>'Infos Formation'!BM22</f>
        <v>0</v>
      </c>
      <c r="BO7" s="541"/>
      <c r="BP7" s="541"/>
      <c r="BR7" s="543" t="s">
        <v>1529</v>
      </c>
      <c r="BS7" s="545">
        <f>'Infos Formation'!BS22</f>
        <v>0</v>
      </c>
      <c r="BU7" s="541"/>
      <c r="BV7" s="541"/>
      <c r="BX7" s="543" t="s">
        <v>1529</v>
      </c>
      <c r="BY7" s="545">
        <f>'Infos Formation'!BY22</f>
        <v>0</v>
      </c>
      <c r="CA7" s="541"/>
      <c r="CB7" s="541"/>
      <c r="CD7" s="543" t="s">
        <v>1529</v>
      </c>
      <c r="CE7" s="545">
        <f>'Infos Formation'!CE22</f>
        <v>0</v>
      </c>
      <c r="CG7" s="541"/>
      <c r="CH7" s="541"/>
      <c r="CJ7" s="543" t="s">
        <v>1529</v>
      </c>
      <c r="CK7" s="545">
        <f>'Infos Formation'!CK22</f>
        <v>0</v>
      </c>
      <c r="CM7" s="541"/>
      <c r="CN7" s="541"/>
      <c r="CP7" s="543" t="s">
        <v>1529</v>
      </c>
      <c r="CQ7" s="545">
        <f>'Infos Formation'!CQ22</f>
        <v>0</v>
      </c>
      <c r="CS7" s="541"/>
      <c r="CT7" s="541"/>
      <c r="CV7" s="543" t="s">
        <v>1529</v>
      </c>
      <c r="CW7" s="545">
        <f>'Infos Formation'!CW22</f>
        <v>0</v>
      </c>
      <c r="CY7" s="541"/>
      <c r="CZ7" s="541"/>
      <c r="DB7" s="543" t="s">
        <v>1529</v>
      </c>
      <c r="DC7" s="545">
        <f>'Infos Formation'!DC22</f>
        <v>0</v>
      </c>
      <c r="DE7" s="541"/>
      <c r="DF7" s="541"/>
      <c r="DH7" s="543" t="s">
        <v>1529</v>
      </c>
      <c r="DI7" s="545">
        <f>'Infos Formation'!DI22</f>
        <v>0</v>
      </c>
      <c r="DK7" s="541"/>
      <c r="DL7" s="541"/>
      <c r="DN7" s="543" t="s">
        <v>1529</v>
      </c>
      <c r="DO7" s="545">
        <f>'Infos Formation'!DO22</f>
        <v>0</v>
      </c>
    </row>
    <row r="8" spans="1:119" s="542" customFormat="1" ht="19.5" customHeight="1" x14ac:dyDescent="0.25">
      <c r="A8" s="541"/>
      <c r="B8" s="541"/>
      <c r="D8" s="543" t="s">
        <v>1519</v>
      </c>
      <c r="E8" s="545">
        <f>'Infos Formation'!E23</f>
        <v>0</v>
      </c>
      <c r="G8" s="541"/>
      <c r="H8" s="541"/>
      <c r="J8" s="543" t="s">
        <v>1519</v>
      </c>
      <c r="K8" s="545">
        <f>'Infos Formation'!K23</f>
        <v>0</v>
      </c>
      <c r="M8" s="541"/>
      <c r="N8" s="541"/>
      <c r="P8" s="543" t="s">
        <v>1519</v>
      </c>
      <c r="Q8" s="545">
        <f>'Infos Formation'!Q23</f>
        <v>0</v>
      </c>
      <c r="S8" s="541"/>
      <c r="T8" s="541"/>
      <c r="V8" s="543" t="s">
        <v>1519</v>
      </c>
      <c r="W8" s="545">
        <f>'Infos Formation'!W23</f>
        <v>0</v>
      </c>
      <c r="Y8" s="541"/>
      <c r="Z8" s="541"/>
      <c r="AB8" s="543" t="s">
        <v>1519</v>
      </c>
      <c r="AC8" s="545">
        <f>'Infos Formation'!AC23</f>
        <v>0</v>
      </c>
      <c r="AE8" s="541"/>
      <c r="AF8" s="541"/>
      <c r="AH8" s="543" t="s">
        <v>1519</v>
      </c>
      <c r="AI8" s="545">
        <f>'Infos Formation'!AI23</f>
        <v>0</v>
      </c>
      <c r="AK8" s="541"/>
      <c r="AL8" s="541"/>
      <c r="AN8" s="543" t="s">
        <v>1519</v>
      </c>
      <c r="AO8" s="545">
        <f>'Infos Formation'!AO23</f>
        <v>0</v>
      </c>
      <c r="AQ8" s="541"/>
      <c r="AR8" s="541"/>
      <c r="AT8" s="543" t="s">
        <v>1519</v>
      </c>
      <c r="AU8" s="545">
        <f>'Infos Formation'!AU23</f>
        <v>0</v>
      </c>
      <c r="AW8" s="541"/>
      <c r="AX8" s="541"/>
      <c r="AZ8" s="543" t="s">
        <v>1519</v>
      </c>
      <c r="BA8" s="545">
        <f>'Infos Formation'!BA23</f>
        <v>0</v>
      </c>
      <c r="BC8" s="541"/>
      <c r="BD8" s="541"/>
      <c r="BF8" s="543" t="s">
        <v>1519</v>
      </c>
      <c r="BG8" s="545">
        <f>'Infos Formation'!BG23</f>
        <v>0</v>
      </c>
      <c r="BI8" s="541"/>
      <c r="BJ8" s="541"/>
      <c r="BL8" s="543" t="s">
        <v>1519</v>
      </c>
      <c r="BM8" s="545">
        <f>'Infos Formation'!BM23</f>
        <v>0</v>
      </c>
      <c r="BO8" s="541"/>
      <c r="BP8" s="541"/>
      <c r="BR8" s="543" t="s">
        <v>1519</v>
      </c>
      <c r="BS8" s="545">
        <f>'Infos Formation'!BS23</f>
        <v>0</v>
      </c>
      <c r="BU8" s="541"/>
      <c r="BV8" s="541"/>
      <c r="BX8" s="543" t="s">
        <v>1519</v>
      </c>
      <c r="BY8" s="545">
        <f>'Infos Formation'!BY23</f>
        <v>0</v>
      </c>
      <c r="CA8" s="541"/>
      <c r="CB8" s="541"/>
      <c r="CD8" s="543" t="s">
        <v>1519</v>
      </c>
      <c r="CE8" s="545">
        <f>'Infos Formation'!CE23</f>
        <v>0</v>
      </c>
      <c r="CG8" s="541"/>
      <c r="CH8" s="541"/>
      <c r="CJ8" s="543" t="s">
        <v>1519</v>
      </c>
      <c r="CK8" s="545">
        <f>'Infos Formation'!CK23</f>
        <v>0</v>
      </c>
      <c r="CM8" s="541"/>
      <c r="CN8" s="541"/>
      <c r="CP8" s="543" t="s">
        <v>1519</v>
      </c>
      <c r="CQ8" s="545">
        <f>'Infos Formation'!CQ23</f>
        <v>0</v>
      </c>
      <c r="CS8" s="541"/>
      <c r="CT8" s="541"/>
      <c r="CV8" s="543" t="s">
        <v>1519</v>
      </c>
      <c r="CW8" s="545">
        <f>'Infos Formation'!CW23</f>
        <v>0</v>
      </c>
      <c r="CY8" s="541"/>
      <c r="CZ8" s="541"/>
      <c r="DB8" s="543" t="s">
        <v>1519</v>
      </c>
      <c r="DC8" s="545">
        <f>'Infos Formation'!DC23</f>
        <v>0</v>
      </c>
      <c r="DE8" s="541"/>
      <c r="DF8" s="541"/>
      <c r="DH8" s="543" t="s">
        <v>1519</v>
      </c>
      <c r="DI8" s="545">
        <f>'Infos Formation'!DI23</f>
        <v>0</v>
      </c>
      <c r="DK8" s="541"/>
      <c r="DL8" s="541"/>
      <c r="DN8" s="543" t="s">
        <v>1519</v>
      </c>
      <c r="DO8" s="545">
        <f>'Infos Formation'!DO23</f>
        <v>0</v>
      </c>
    </row>
    <row r="9" spans="1:119" s="542" customFormat="1" ht="19.5" customHeight="1" x14ac:dyDescent="0.25">
      <c r="A9" s="541"/>
      <c r="B9" s="541"/>
      <c r="D9" s="543" t="s">
        <v>98</v>
      </c>
      <c r="E9" s="546">
        <f>i_annee_formation</f>
        <v>2020</v>
      </c>
      <c r="G9" s="541"/>
      <c r="H9" s="541"/>
      <c r="J9" s="543" t="s">
        <v>98</v>
      </c>
      <c r="K9" s="546">
        <f>i_annee_formation</f>
        <v>2020</v>
      </c>
      <c r="M9" s="541"/>
      <c r="N9" s="541"/>
      <c r="P9" s="543" t="s">
        <v>98</v>
      </c>
      <c r="Q9" s="546">
        <f>i_annee_formation</f>
        <v>2020</v>
      </c>
      <c r="S9" s="541"/>
      <c r="T9" s="541"/>
      <c r="V9" s="543" t="s">
        <v>98</v>
      </c>
      <c r="W9" s="546">
        <f>i_annee_formation</f>
        <v>2020</v>
      </c>
      <c r="Y9" s="541"/>
      <c r="Z9" s="541"/>
      <c r="AB9" s="543" t="s">
        <v>98</v>
      </c>
      <c r="AC9" s="546">
        <f>i_annee_formation</f>
        <v>2020</v>
      </c>
      <c r="AE9" s="541"/>
      <c r="AF9" s="541"/>
      <c r="AH9" s="543" t="s">
        <v>98</v>
      </c>
      <c r="AI9" s="546">
        <f>i_annee_formation</f>
        <v>2020</v>
      </c>
      <c r="AK9" s="541"/>
      <c r="AL9" s="541"/>
      <c r="AN9" s="543" t="s">
        <v>98</v>
      </c>
      <c r="AO9" s="546">
        <f>i_annee_formation</f>
        <v>2020</v>
      </c>
      <c r="AQ9" s="541"/>
      <c r="AR9" s="541"/>
      <c r="AT9" s="543" t="s">
        <v>98</v>
      </c>
      <c r="AU9" s="546">
        <f>i_annee_formation</f>
        <v>2020</v>
      </c>
      <c r="AW9" s="541"/>
      <c r="AX9" s="541"/>
      <c r="AZ9" s="543" t="s">
        <v>98</v>
      </c>
      <c r="BA9" s="546">
        <f>i_annee_formation</f>
        <v>2020</v>
      </c>
      <c r="BC9" s="541"/>
      <c r="BD9" s="541"/>
      <c r="BF9" s="543" t="s">
        <v>98</v>
      </c>
      <c r="BG9" s="546">
        <f>i_annee_formation</f>
        <v>2020</v>
      </c>
      <c r="BI9" s="541"/>
      <c r="BJ9" s="541"/>
      <c r="BL9" s="543" t="s">
        <v>98</v>
      </c>
      <c r="BM9" s="546">
        <f>i_annee_formation</f>
        <v>2020</v>
      </c>
      <c r="BO9" s="541"/>
      <c r="BP9" s="541"/>
      <c r="BR9" s="543" t="s">
        <v>98</v>
      </c>
      <c r="BS9" s="546">
        <f>i_annee_formation</f>
        <v>2020</v>
      </c>
      <c r="BU9" s="541"/>
      <c r="BV9" s="541"/>
      <c r="BX9" s="543" t="s">
        <v>98</v>
      </c>
      <c r="BY9" s="546">
        <f>i_annee_formation</f>
        <v>2020</v>
      </c>
      <c r="CA9" s="541"/>
      <c r="CB9" s="541"/>
      <c r="CD9" s="543" t="s">
        <v>98</v>
      </c>
      <c r="CE9" s="546">
        <f>i_annee_formation</f>
        <v>2020</v>
      </c>
      <c r="CG9" s="541"/>
      <c r="CH9" s="541"/>
      <c r="CJ9" s="543" t="s">
        <v>98</v>
      </c>
      <c r="CK9" s="546">
        <f>i_annee_formation</f>
        <v>2020</v>
      </c>
      <c r="CM9" s="541"/>
      <c r="CN9" s="541"/>
      <c r="CP9" s="543" t="s">
        <v>98</v>
      </c>
      <c r="CQ9" s="546">
        <f>i_annee_formation</f>
        <v>2020</v>
      </c>
      <c r="CS9" s="541"/>
      <c r="CT9" s="541"/>
      <c r="CV9" s="543" t="s">
        <v>98</v>
      </c>
      <c r="CW9" s="546">
        <f>i_annee_formation</f>
        <v>2020</v>
      </c>
      <c r="CY9" s="541"/>
      <c r="CZ9" s="541"/>
      <c r="DB9" s="543" t="s">
        <v>98</v>
      </c>
      <c r="DC9" s="546">
        <f>i_annee_formation</f>
        <v>2020</v>
      </c>
      <c r="DE9" s="541"/>
      <c r="DF9" s="541"/>
      <c r="DH9" s="543" t="s">
        <v>98</v>
      </c>
      <c r="DI9" s="546">
        <f>i_annee_formation</f>
        <v>2020</v>
      </c>
      <c r="DK9" s="541"/>
      <c r="DL9" s="541"/>
      <c r="DN9" s="543" t="s">
        <v>98</v>
      </c>
      <c r="DO9" s="546">
        <f>i_annee_formation</f>
        <v>2020</v>
      </c>
    </row>
    <row r="10" spans="1:119" s="542" customFormat="1" ht="19.5" customHeight="1" x14ac:dyDescent="0.25">
      <c r="A10" s="541"/>
      <c r="B10" s="541"/>
      <c r="D10" s="543" t="s">
        <v>107</v>
      </c>
      <c r="E10" s="547" t="str">
        <f>i_num_formation</f>
        <v>Choisir…</v>
      </c>
      <c r="G10" s="541"/>
      <c r="H10" s="541"/>
      <c r="J10" s="543" t="s">
        <v>107</v>
      </c>
      <c r="K10" s="547" t="str">
        <f>i_num_formation</f>
        <v>Choisir…</v>
      </c>
      <c r="M10" s="541"/>
      <c r="N10" s="541"/>
      <c r="P10" s="543" t="s">
        <v>107</v>
      </c>
      <c r="Q10" s="547" t="str">
        <f>i_num_formation</f>
        <v>Choisir…</v>
      </c>
      <c r="S10" s="541"/>
      <c r="T10" s="541"/>
      <c r="V10" s="543" t="s">
        <v>107</v>
      </c>
      <c r="W10" s="547" t="str">
        <f>i_num_formation</f>
        <v>Choisir…</v>
      </c>
      <c r="Y10" s="541"/>
      <c r="Z10" s="541"/>
      <c r="AB10" s="543" t="s">
        <v>107</v>
      </c>
      <c r="AC10" s="547" t="str">
        <f>i_num_formation</f>
        <v>Choisir…</v>
      </c>
      <c r="AE10" s="541"/>
      <c r="AF10" s="541"/>
      <c r="AH10" s="543" t="s">
        <v>107</v>
      </c>
      <c r="AI10" s="547" t="str">
        <f>i_num_formation</f>
        <v>Choisir…</v>
      </c>
      <c r="AK10" s="541"/>
      <c r="AL10" s="541"/>
      <c r="AN10" s="543" t="s">
        <v>107</v>
      </c>
      <c r="AO10" s="547" t="str">
        <f>i_num_formation</f>
        <v>Choisir…</v>
      </c>
      <c r="AQ10" s="541"/>
      <c r="AR10" s="541"/>
      <c r="AT10" s="543" t="s">
        <v>107</v>
      </c>
      <c r="AU10" s="547" t="str">
        <f>i_num_formation</f>
        <v>Choisir…</v>
      </c>
      <c r="AW10" s="541"/>
      <c r="AX10" s="541"/>
      <c r="AZ10" s="543" t="s">
        <v>107</v>
      </c>
      <c r="BA10" s="547" t="str">
        <f>i_num_formation</f>
        <v>Choisir…</v>
      </c>
      <c r="BC10" s="541"/>
      <c r="BD10" s="541"/>
      <c r="BF10" s="543" t="s">
        <v>107</v>
      </c>
      <c r="BG10" s="547" t="str">
        <f>i_num_formation</f>
        <v>Choisir…</v>
      </c>
      <c r="BI10" s="541"/>
      <c r="BJ10" s="541"/>
      <c r="BL10" s="543" t="s">
        <v>107</v>
      </c>
      <c r="BM10" s="547" t="str">
        <f>i_num_formation</f>
        <v>Choisir…</v>
      </c>
      <c r="BO10" s="541"/>
      <c r="BP10" s="541"/>
      <c r="BR10" s="543" t="s">
        <v>107</v>
      </c>
      <c r="BS10" s="547" t="str">
        <f>i_num_formation</f>
        <v>Choisir…</v>
      </c>
      <c r="BU10" s="541"/>
      <c r="BV10" s="541"/>
      <c r="BX10" s="543" t="s">
        <v>107</v>
      </c>
      <c r="BY10" s="547" t="str">
        <f>i_num_formation</f>
        <v>Choisir…</v>
      </c>
      <c r="CA10" s="541"/>
      <c r="CB10" s="541"/>
      <c r="CD10" s="543" t="s">
        <v>107</v>
      </c>
      <c r="CE10" s="547" t="str">
        <f>i_num_formation</f>
        <v>Choisir…</v>
      </c>
      <c r="CG10" s="541"/>
      <c r="CH10" s="541"/>
      <c r="CJ10" s="543" t="s">
        <v>107</v>
      </c>
      <c r="CK10" s="547" t="str">
        <f>i_num_formation</f>
        <v>Choisir…</v>
      </c>
      <c r="CM10" s="541"/>
      <c r="CN10" s="541"/>
      <c r="CP10" s="543" t="s">
        <v>107</v>
      </c>
      <c r="CQ10" s="547" t="str">
        <f>i_num_formation</f>
        <v>Choisir…</v>
      </c>
      <c r="CS10" s="541"/>
      <c r="CT10" s="541"/>
      <c r="CV10" s="543" t="s">
        <v>107</v>
      </c>
      <c r="CW10" s="547" t="str">
        <f>i_num_formation</f>
        <v>Choisir…</v>
      </c>
      <c r="CY10" s="541"/>
      <c r="CZ10" s="541"/>
      <c r="DB10" s="543" t="s">
        <v>107</v>
      </c>
      <c r="DC10" s="547" t="str">
        <f>i_num_formation</f>
        <v>Choisir…</v>
      </c>
      <c r="DE10" s="541"/>
      <c r="DF10" s="541"/>
      <c r="DH10" s="543" t="s">
        <v>107</v>
      </c>
      <c r="DI10" s="547" t="str">
        <f>i_num_formation</f>
        <v>Choisir…</v>
      </c>
      <c r="DK10" s="541"/>
      <c r="DL10" s="541"/>
      <c r="DN10" s="543" t="s">
        <v>107</v>
      </c>
      <c r="DO10" s="547" t="str">
        <f>i_num_formation</f>
        <v>Choisir…</v>
      </c>
    </row>
    <row r="11" spans="1:119" s="542" customFormat="1" ht="39" customHeight="1" x14ac:dyDescent="0.25">
      <c r="A11" s="548"/>
      <c r="B11" s="549"/>
      <c r="C11" s="550"/>
      <c r="D11" s="550"/>
      <c r="E11" s="551"/>
      <c r="G11" s="548"/>
      <c r="H11" s="549"/>
      <c r="I11" s="550"/>
      <c r="J11" s="550"/>
      <c r="K11" s="551"/>
      <c r="M11" s="548"/>
      <c r="N11" s="549"/>
      <c r="O11" s="550"/>
      <c r="P11" s="550"/>
      <c r="Q11" s="551"/>
      <c r="S11" s="548"/>
      <c r="T11" s="549"/>
      <c r="U11" s="550"/>
      <c r="V11" s="550"/>
      <c r="W11" s="551"/>
      <c r="Y11" s="548"/>
      <c r="Z11" s="549"/>
      <c r="AA11" s="550"/>
      <c r="AB11" s="550"/>
      <c r="AC11" s="551"/>
      <c r="AE11" s="548"/>
      <c r="AF11" s="549"/>
      <c r="AG11" s="550"/>
      <c r="AH11" s="550"/>
      <c r="AI11" s="551"/>
      <c r="AK11" s="548"/>
      <c r="AL11" s="549"/>
      <c r="AM11" s="550"/>
      <c r="AN11" s="550"/>
      <c r="AO11" s="551"/>
      <c r="AQ11" s="548"/>
      <c r="AR11" s="549"/>
      <c r="AS11" s="550"/>
      <c r="AT11" s="550"/>
      <c r="AU11" s="551"/>
      <c r="AW11" s="548"/>
      <c r="AX11" s="549"/>
      <c r="AY11" s="550"/>
      <c r="AZ11" s="550"/>
      <c r="BA11" s="551"/>
      <c r="BC11" s="548"/>
      <c r="BD11" s="549"/>
      <c r="BE11" s="550"/>
      <c r="BF11" s="550"/>
      <c r="BG11" s="551"/>
      <c r="BI11" s="548"/>
      <c r="BJ11" s="549"/>
      <c r="BK11" s="550"/>
      <c r="BL11" s="550"/>
      <c r="BM11" s="551"/>
      <c r="BO11" s="548"/>
      <c r="BP11" s="549"/>
      <c r="BQ11" s="550"/>
      <c r="BR11" s="550"/>
      <c r="BS11" s="551"/>
      <c r="BU11" s="548"/>
      <c r="BV11" s="549"/>
      <c r="BW11" s="550"/>
      <c r="BX11" s="550"/>
      <c r="BY11" s="551"/>
      <c r="CA11" s="548"/>
      <c r="CB11" s="549"/>
      <c r="CC11" s="550"/>
      <c r="CD11" s="550"/>
      <c r="CE11" s="551"/>
      <c r="CG11" s="548"/>
      <c r="CH11" s="549"/>
      <c r="CI11" s="550"/>
      <c r="CJ11" s="550"/>
      <c r="CK11" s="551"/>
      <c r="CM11" s="548"/>
      <c r="CN11" s="549"/>
      <c r="CO11" s="550"/>
      <c r="CP11" s="550"/>
      <c r="CQ11" s="551"/>
      <c r="CS11" s="548"/>
      <c r="CT11" s="549"/>
      <c r="CU11" s="550"/>
      <c r="CV11" s="550"/>
      <c r="CW11" s="551"/>
      <c r="CY11" s="548"/>
      <c r="CZ11" s="549"/>
      <c r="DA11" s="550"/>
      <c r="DB11" s="550"/>
      <c r="DC11" s="551"/>
      <c r="DE11" s="548"/>
      <c r="DF11" s="549"/>
      <c r="DG11" s="550"/>
      <c r="DH11" s="550"/>
      <c r="DI11" s="551"/>
      <c r="DK11" s="548"/>
      <c r="DL11" s="549"/>
      <c r="DM11" s="550"/>
      <c r="DN11" s="550"/>
      <c r="DO11" s="551"/>
    </row>
    <row r="12" spans="1:119" ht="19.5" customHeight="1" x14ac:dyDescent="0.25">
      <c r="A12" s="679" t="s">
        <v>1376</v>
      </c>
      <c r="B12" s="680"/>
      <c r="C12" s="537"/>
      <c r="D12" s="537"/>
      <c r="E12" s="539" t="str">
        <f>"Date : "&amp;i_s2_date</f>
        <v xml:space="preserve">Date : </v>
      </c>
      <c r="G12" s="679" t="s">
        <v>1376</v>
      </c>
      <c r="H12" s="680"/>
      <c r="I12" s="537"/>
      <c r="J12" s="537"/>
      <c r="K12" s="539" t="str">
        <f>"Date : "&amp;i_s2_date</f>
        <v xml:space="preserve">Date : </v>
      </c>
      <c r="M12" s="679" t="s">
        <v>1376</v>
      </c>
      <c r="N12" s="680"/>
      <c r="O12" s="537"/>
      <c r="P12" s="537"/>
      <c r="Q12" s="539" t="str">
        <f>"Date : "&amp;i_s2_date</f>
        <v xml:space="preserve">Date : </v>
      </c>
      <c r="S12" s="679" t="s">
        <v>1376</v>
      </c>
      <c r="T12" s="680"/>
      <c r="U12" s="537"/>
      <c r="V12" s="537"/>
      <c r="W12" s="539" t="str">
        <f>"Date : "&amp;i_s2_date</f>
        <v xml:space="preserve">Date : </v>
      </c>
      <c r="Y12" s="679" t="s">
        <v>1376</v>
      </c>
      <c r="Z12" s="680"/>
      <c r="AA12" s="537"/>
      <c r="AB12" s="537"/>
      <c r="AC12" s="539" t="str">
        <f>"Date : "&amp;i_s2_date</f>
        <v xml:space="preserve">Date : </v>
      </c>
      <c r="AE12" s="679" t="s">
        <v>1376</v>
      </c>
      <c r="AF12" s="680"/>
      <c r="AG12" s="537"/>
      <c r="AH12" s="537"/>
      <c r="AI12" s="539" t="str">
        <f>"Date : "&amp;i_s2_date</f>
        <v xml:space="preserve">Date : </v>
      </c>
      <c r="AK12" s="679" t="s">
        <v>1376</v>
      </c>
      <c r="AL12" s="680"/>
      <c r="AM12" s="537"/>
      <c r="AN12" s="537"/>
      <c r="AO12" s="539" t="str">
        <f>"Date : "&amp;i_s2_date</f>
        <v xml:space="preserve">Date : </v>
      </c>
      <c r="AQ12" s="679" t="s">
        <v>1376</v>
      </c>
      <c r="AR12" s="680"/>
      <c r="AS12" s="537"/>
      <c r="AT12" s="537"/>
      <c r="AU12" s="539" t="str">
        <f>"Date : "&amp;i_s2_date</f>
        <v xml:space="preserve">Date : </v>
      </c>
      <c r="AW12" s="679" t="s">
        <v>1376</v>
      </c>
      <c r="AX12" s="680"/>
      <c r="AY12" s="537"/>
      <c r="AZ12" s="537"/>
      <c r="BA12" s="539" t="str">
        <f>"Date : "&amp;i_s2_date</f>
        <v xml:space="preserve">Date : </v>
      </c>
      <c r="BC12" s="679" t="s">
        <v>1376</v>
      </c>
      <c r="BD12" s="680"/>
      <c r="BE12" s="537"/>
      <c r="BF12" s="537"/>
      <c r="BG12" s="539" t="str">
        <f>"Date : "&amp;i_s2_date</f>
        <v xml:space="preserve">Date : </v>
      </c>
      <c r="BI12" s="679" t="s">
        <v>1376</v>
      </c>
      <c r="BJ12" s="680"/>
      <c r="BK12" s="537"/>
      <c r="BL12" s="537"/>
      <c r="BM12" s="539" t="str">
        <f>"Date : "&amp;i_s2_date</f>
        <v xml:space="preserve">Date : </v>
      </c>
      <c r="BO12" s="679" t="s">
        <v>1376</v>
      </c>
      <c r="BP12" s="680"/>
      <c r="BQ12" s="537"/>
      <c r="BR12" s="537"/>
      <c r="BS12" s="539" t="str">
        <f>"Date : "&amp;i_s2_date</f>
        <v xml:space="preserve">Date : </v>
      </c>
      <c r="BU12" s="679" t="s">
        <v>1376</v>
      </c>
      <c r="BV12" s="680"/>
      <c r="BW12" s="537"/>
      <c r="BX12" s="537"/>
      <c r="BY12" s="539" t="str">
        <f>"Date : "&amp;i_s2_date</f>
        <v xml:space="preserve">Date : </v>
      </c>
      <c r="CA12" s="679" t="s">
        <v>1376</v>
      </c>
      <c r="CB12" s="680"/>
      <c r="CC12" s="537"/>
      <c r="CD12" s="537"/>
      <c r="CE12" s="539" t="str">
        <f>"Date : "&amp;i_s2_date</f>
        <v xml:space="preserve">Date : </v>
      </c>
      <c r="CG12" s="679" t="s">
        <v>1376</v>
      </c>
      <c r="CH12" s="680"/>
      <c r="CI12" s="537"/>
      <c r="CJ12" s="537"/>
      <c r="CK12" s="539" t="str">
        <f>"Date : "&amp;i_s2_date</f>
        <v xml:space="preserve">Date : </v>
      </c>
      <c r="CM12" s="679" t="s">
        <v>1376</v>
      </c>
      <c r="CN12" s="680"/>
      <c r="CO12" s="537"/>
      <c r="CP12" s="537"/>
      <c r="CQ12" s="539" t="str">
        <f>"Date : "&amp;i_s2_date</f>
        <v xml:space="preserve">Date : </v>
      </c>
      <c r="CS12" s="679" t="s">
        <v>1376</v>
      </c>
      <c r="CT12" s="680"/>
      <c r="CU12" s="537"/>
      <c r="CV12" s="537"/>
      <c r="CW12" s="539" t="str">
        <f>"Date : "&amp;i_s2_date</f>
        <v xml:space="preserve">Date : </v>
      </c>
      <c r="CY12" s="679" t="s">
        <v>1376</v>
      </c>
      <c r="CZ12" s="680"/>
      <c r="DA12" s="537"/>
      <c r="DB12" s="537"/>
      <c r="DC12" s="539" t="str">
        <f>"Date : "&amp;i_s2_date</f>
        <v xml:space="preserve">Date : </v>
      </c>
      <c r="DE12" s="679" t="s">
        <v>1376</v>
      </c>
      <c r="DF12" s="680"/>
      <c r="DG12" s="537"/>
      <c r="DH12" s="537"/>
      <c r="DI12" s="539" t="str">
        <f>"Date : "&amp;i_s2_date</f>
        <v xml:space="preserve">Date : </v>
      </c>
      <c r="DK12" s="679" t="s">
        <v>1376</v>
      </c>
      <c r="DL12" s="680"/>
      <c r="DM12" s="537"/>
      <c r="DN12" s="537"/>
      <c r="DO12" s="539" t="str">
        <f>"Date : "&amp;i_s2_date</f>
        <v xml:space="preserve">Date : </v>
      </c>
    </row>
    <row r="13" spans="1:119" s="542" customFormat="1" ht="19.5" customHeight="1" x14ac:dyDescent="0.25">
      <c r="A13" s="674" t="s">
        <v>88</v>
      </c>
      <c r="B13" s="675"/>
      <c r="C13" s="675"/>
      <c r="D13" s="681"/>
      <c r="E13" s="569" t="str">
        <f>IF('3-Stagiaires'!A18&gt;0,'3-Stagiaires'!A18,"")</f>
        <v/>
      </c>
      <c r="G13" s="674" t="s">
        <v>88</v>
      </c>
      <c r="H13" s="675"/>
      <c r="I13" s="675"/>
      <c r="J13" s="681"/>
      <c r="K13" s="569" t="str">
        <f>IF('3-Stagiaires'!A19&gt;0,'3-Stagiaires'!A19,"")</f>
        <v/>
      </c>
      <c r="M13" s="674" t="s">
        <v>88</v>
      </c>
      <c r="N13" s="675"/>
      <c r="O13" s="675"/>
      <c r="P13" s="681"/>
      <c r="Q13" s="569" t="str">
        <f>IF('3-Stagiaires'!A20&gt;0,'3-Stagiaires'!A20,"")</f>
        <v/>
      </c>
      <c r="S13" s="674" t="s">
        <v>88</v>
      </c>
      <c r="T13" s="675"/>
      <c r="U13" s="675"/>
      <c r="V13" s="681"/>
      <c r="W13" s="569" t="str">
        <f>IF('3-Stagiaires'!A21&gt;0,'3-Stagiaires'!A21,"")</f>
        <v/>
      </c>
      <c r="Y13" s="674" t="s">
        <v>88</v>
      </c>
      <c r="Z13" s="675"/>
      <c r="AA13" s="675"/>
      <c r="AB13" s="681"/>
      <c r="AC13" s="569" t="str">
        <f>IF('3-Stagiaires'!A22&gt;0,'3-Stagiaires'!A22,"")</f>
        <v/>
      </c>
      <c r="AE13" s="674" t="s">
        <v>88</v>
      </c>
      <c r="AF13" s="675"/>
      <c r="AG13" s="675"/>
      <c r="AH13" s="681"/>
      <c r="AI13" s="569" t="str">
        <f>IF('3-Stagiaires'!A23&gt;0,'3-Stagiaires'!A23,"")</f>
        <v/>
      </c>
      <c r="AK13" s="674" t="s">
        <v>88</v>
      </c>
      <c r="AL13" s="675"/>
      <c r="AM13" s="675"/>
      <c r="AN13" s="681"/>
      <c r="AO13" s="569" t="str">
        <f>IF('3-Stagiaires'!A24&gt;0,'3-Stagiaires'!A24,"")</f>
        <v/>
      </c>
      <c r="AQ13" s="674" t="s">
        <v>88</v>
      </c>
      <c r="AR13" s="675"/>
      <c r="AS13" s="675"/>
      <c r="AT13" s="681"/>
      <c r="AU13" s="569" t="str">
        <f>IF('3-Stagiaires'!A25&gt;0,'3-Stagiaires'!A25,"")</f>
        <v/>
      </c>
      <c r="AW13" s="674" t="s">
        <v>88</v>
      </c>
      <c r="AX13" s="675"/>
      <c r="AY13" s="675"/>
      <c r="AZ13" s="681"/>
      <c r="BA13" s="569" t="str">
        <f>IF('3-Stagiaires'!A26&gt;0,'3-Stagiaires'!A26,"")</f>
        <v/>
      </c>
      <c r="BC13" s="674" t="s">
        <v>88</v>
      </c>
      <c r="BD13" s="675"/>
      <c r="BE13" s="675"/>
      <c r="BF13" s="681"/>
      <c r="BG13" s="569" t="str">
        <f>IF('3-Stagiaires'!A27&gt;0,'3-Stagiaires'!A27,"")</f>
        <v/>
      </c>
      <c r="BI13" s="674" t="s">
        <v>88</v>
      </c>
      <c r="BJ13" s="675"/>
      <c r="BK13" s="675"/>
      <c r="BL13" s="681"/>
      <c r="BM13" s="569" t="str">
        <f>IF('3-Stagiaires'!A28&gt;0,'3-Stagiaires'!A28,"")</f>
        <v/>
      </c>
      <c r="BO13" s="674" t="s">
        <v>88</v>
      </c>
      <c r="BP13" s="675"/>
      <c r="BQ13" s="675"/>
      <c r="BR13" s="681"/>
      <c r="BS13" s="569" t="str">
        <f>IF('3-Stagiaires'!A29&gt;0,'3-Stagiaires'!A29,"")</f>
        <v/>
      </c>
      <c r="BU13" s="674" t="s">
        <v>88</v>
      </c>
      <c r="BV13" s="675"/>
      <c r="BW13" s="675"/>
      <c r="BX13" s="681"/>
      <c r="BY13" s="569" t="str">
        <f>IF('3-Stagiaires'!A30&gt;0,'3-Stagiaires'!A30,"")</f>
        <v/>
      </c>
      <c r="CA13" s="674" t="s">
        <v>88</v>
      </c>
      <c r="CB13" s="675"/>
      <c r="CC13" s="675"/>
      <c r="CD13" s="681"/>
      <c r="CE13" s="569" t="str">
        <f>IF('3-Stagiaires'!A31&gt;0,'3-Stagiaires'!A31,"")</f>
        <v/>
      </c>
      <c r="CG13" s="674" t="s">
        <v>88</v>
      </c>
      <c r="CH13" s="675"/>
      <c r="CI13" s="675"/>
      <c r="CJ13" s="681"/>
      <c r="CK13" s="569" t="str">
        <f>IF('3-Stagiaires'!A32&gt;0,'3-Stagiaires'!A32,"")</f>
        <v/>
      </c>
      <c r="CM13" s="674" t="s">
        <v>88</v>
      </c>
      <c r="CN13" s="675"/>
      <c r="CO13" s="675"/>
      <c r="CP13" s="681"/>
      <c r="CQ13" s="569" t="str">
        <f>IF('3-Stagiaires'!A33&gt;0,'3-Stagiaires'!A33,"")</f>
        <v/>
      </c>
      <c r="CS13" s="674" t="s">
        <v>88</v>
      </c>
      <c r="CT13" s="675"/>
      <c r="CU13" s="675"/>
      <c r="CV13" s="681"/>
      <c r="CW13" s="569" t="str">
        <f>IF('3-Stagiaires'!A34&gt;0,'3-Stagiaires'!A34,"")</f>
        <v/>
      </c>
      <c r="CY13" s="674" t="s">
        <v>88</v>
      </c>
      <c r="CZ13" s="675"/>
      <c r="DA13" s="675"/>
      <c r="DB13" s="681"/>
      <c r="DC13" s="569" t="str">
        <f>IF('3-Stagiaires'!A35&gt;0,'3-Stagiaires'!A35,"")</f>
        <v/>
      </c>
      <c r="DE13" s="674" t="s">
        <v>88</v>
      </c>
      <c r="DF13" s="675"/>
      <c r="DG13" s="675"/>
      <c r="DH13" s="681"/>
      <c r="DI13" s="569" t="str">
        <f>IF('3-Stagiaires'!A36&gt;0,'3-Stagiaires'!A36,"")</f>
        <v/>
      </c>
      <c r="DK13" s="674" t="s">
        <v>88</v>
      </c>
      <c r="DL13" s="675"/>
      <c r="DM13" s="675"/>
      <c r="DN13" s="681"/>
      <c r="DO13" s="569" t="str">
        <f>IF('3-Stagiaires'!A37&gt;0,'3-Stagiaires'!A37,"")</f>
        <v/>
      </c>
    </row>
    <row r="14" spans="1:119" s="542" customFormat="1" ht="19.5" customHeight="1" x14ac:dyDescent="0.25">
      <c r="A14" s="674" t="s">
        <v>12</v>
      </c>
      <c r="B14" s="675"/>
      <c r="C14" s="675"/>
      <c r="D14" s="676"/>
      <c r="E14" s="570" t="str">
        <f>IFERROR(VLOOKUP(E13,insc_cand,2,FALSE),"")</f>
        <v/>
      </c>
      <c r="G14" s="674" t="s">
        <v>12</v>
      </c>
      <c r="H14" s="675"/>
      <c r="I14" s="675"/>
      <c r="J14" s="676"/>
      <c r="K14" s="570" t="str">
        <f>IFERROR(VLOOKUP(K13,insc_cand,2,FALSE),"")</f>
        <v/>
      </c>
      <c r="M14" s="674" t="s">
        <v>12</v>
      </c>
      <c r="N14" s="675"/>
      <c r="O14" s="675"/>
      <c r="P14" s="676"/>
      <c r="Q14" s="570" t="str">
        <f>IFERROR(VLOOKUP(Q13,insc_cand,2,FALSE),"")</f>
        <v/>
      </c>
      <c r="S14" s="674" t="s">
        <v>12</v>
      </c>
      <c r="T14" s="675"/>
      <c r="U14" s="675"/>
      <c r="V14" s="676"/>
      <c r="W14" s="570" t="str">
        <f>IFERROR(VLOOKUP(W13,insc_cand,2,FALSE),"")</f>
        <v/>
      </c>
      <c r="Y14" s="674" t="s">
        <v>12</v>
      </c>
      <c r="Z14" s="675"/>
      <c r="AA14" s="675"/>
      <c r="AB14" s="676"/>
      <c r="AC14" s="570" t="str">
        <f>IFERROR(VLOOKUP(AC13,insc_cand,2,FALSE),"")</f>
        <v/>
      </c>
      <c r="AE14" s="674" t="s">
        <v>12</v>
      </c>
      <c r="AF14" s="675"/>
      <c r="AG14" s="675"/>
      <c r="AH14" s="676"/>
      <c r="AI14" s="570" t="str">
        <f>IFERROR(VLOOKUP(AI13,insc_cand,2,FALSE),"")</f>
        <v/>
      </c>
      <c r="AK14" s="674" t="s">
        <v>12</v>
      </c>
      <c r="AL14" s="675"/>
      <c r="AM14" s="675"/>
      <c r="AN14" s="676"/>
      <c r="AO14" s="570" t="str">
        <f>IFERROR(VLOOKUP(AO13,insc_cand,2,FALSE),"")</f>
        <v/>
      </c>
      <c r="AQ14" s="674" t="s">
        <v>12</v>
      </c>
      <c r="AR14" s="675"/>
      <c r="AS14" s="675"/>
      <c r="AT14" s="676"/>
      <c r="AU14" s="570" t="str">
        <f>IFERROR(VLOOKUP(AU13,insc_cand,2,FALSE),"")</f>
        <v/>
      </c>
      <c r="AW14" s="674" t="s">
        <v>12</v>
      </c>
      <c r="AX14" s="675"/>
      <c r="AY14" s="675"/>
      <c r="AZ14" s="676"/>
      <c r="BA14" s="570" t="str">
        <f>IFERROR(VLOOKUP(BA13,insc_cand,2,FALSE),"")</f>
        <v/>
      </c>
      <c r="BC14" s="674" t="s">
        <v>12</v>
      </c>
      <c r="BD14" s="675"/>
      <c r="BE14" s="675"/>
      <c r="BF14" s="676"/>
      <c r="BG14" s="570" t="str">
        <f>IFERROR(VLOOKUP(BG13,insc_cand,2,FALSE),"")</f>
        <v/>
      </c>
      <c r="BI14" s="674" t="s">
        <v>12</v>
      </c>
      <c r="BJ14" s="675"/>
      <c r="BK14" s="675"/>
      <c r="BL14" s="676"/>
      <c r="BM14" s="570" t="str">
        <f>IFERROR(VLOOKUP(BM13,insc_cand,2,FALSE),"")</f>
        <v/>
      </c>
      <c r="BO14" s="674" t="s">
        <v>12</v>
      </c>
      <c r="BP14" s="675"/>
      <c r="BQ14" s="675"/>
      <c r="BR14" s="676"/>
      <c r="BS14" s="570" t="str">
        <f>IFERROR(VLOOKUP(BS13,insc_cand,2,FALSE),"")</f>
        <v/>
      </c>
      <c r="BU14" s="674" t="s">
        <v>12</v>
      </c>
      <c r="BV14" s="675"/>
      <c r="BW14" s="675"/>
      <c r="BX14" s="676"/>
      <c r="BY14" s="570" t="str">
        <f>IFERROR(VLOOKUP(BY13,insc_cand,2,FALSE),"")</f>
        <v/>
      </c>
      <c r="CA14" s="674" t="s">
        <v>12</v>
      </c>
      <c r="CB14" s="675"/>
      <c r="CC14" s="675"/>
      <c r="CD14" s="676"/>
      <c r="CE14" s="570" t="str">
        <f>IFERROR(VLOOKUP(CE13,insc_cand,2,FALSE),"")</f>
        <v/>
      </c>
      <c r="CG14" s="674" t="s">
        <v>12</v>
      </c>
      <c r="CH14" s="675"/>
      <c r="CI14" s="675"/>
      <c r="CJ14" s="676"/>
      <c r="CK14" s="570" t="str">
        <f>IFERROR(VLOOKUP(CK13,insc_cand,2,FALSE),"")</f>
        <v/>
      </c>
      <c r="CM14" s="674" t="s">
        <v>12</v>
      </c>
      <c r="CN14" s="675"/>
      <c r="CO14" s="675"/>
      <c r="CP14" s="676"/>
      <c r="CQ14" s="570" t="str">
        <f>IFERROR(VLOOKUP(CQ13,insc_cand,2,FALSE),"")</f>
        <v/>
      </c>
      <c r="CS14" s="674" t="s">
        <v>12</v>
      </c>
      <c r="CT14" s="675"/>
      <c r="CU14" s="675"/>
      <c r="CV14" s="676"/>
      <c r="CW14" s="570" t="str">
        <f>IFERROR(VLOOKUP(CW13,insc_cand,2,FALSE),"")</f>
        <v/>
      </c>
      <c r="CY14" s="674" t="s">
        <v>12</v>
      </c>
      <c r="CZ14" s="675"/>
      <c r="DA14" s="675"/>
      <c r="DB14" s="676"/>
      <c r="DC14" s="570" t="str">
        <f>IFERROR(VLOOKUP(DC13,insc_cand,2,FALSE),"")</f>
        <v/>
      </c>
      <c r="DE14" s="674" t="s">
        <v>12</v>
      </c>
      <c r="DF14" s="675"/>
      <c r="DG14" s="675"/>
      <c r="DH14" s="676"/>
      <c r="DI14" s="570" t="str">
        <f>IFERROR(VLOOKUP(DI13,insc_cand,2,FALSE),"")</f>
        <v/>
      </c>
      <c r="DK14" s="674" t="s">
        <v>12</v>
      </c>
      <c r="DL14" s="675"/>
      <c r="DM14" s="675"/>
      <c r="DN14" s="676"/>
      <c r="DO14" s="570" t="str">
        <f>IFERROR(VLOOKUP(DO13,insc_cand,2,FALSE),"")</f>
        <v/>
      </c>
    </row>
    <row r="15" spans="1:119" s="542" customFormat="1" ht="19.5" customHeight="1" x14ac:dyDescent="0.25">
      <c r="A15" s="674" t="s">
        <v>13</v>
      </c>
      <c r="B15" s="675"/>
      <c r="C15" s="675"/>
      <c r="D15" s="676"/>
      <c r="E15" s="571" t="str">
        <f>IFERROR(VLOOKUP(E13,insc_cand,3,FALSE),"")</f>
        <v/>
      </c>
      <c r="G15" s="674" t="s">
        <v>13</v>
      </c>
      <c r="H15" s="675"/>
      <c r="I15" s="675"/>
      <c r="J15" s="676"/>
      <c r="K15" s="571" t="str">
        <f>IFERROR(VLOOKUP(K13,insc_cand,3,FALSE),"")</f>
        <v/>
      </c>
      <c r="M15" s="674" t="s">
        <v>13</v>
      </c>
      <c r="N15" s="675"/>
      <c r="O15" s="675"/>
      <c r="P15" s="676"/>
      <c r="Q15" s="571" t="str">
        <f>IFERROR(VLOOKUP(Q13,insc_cand,3,FALSE),"")</f>
        <v/>
      </c>
      <c r="S15" s="674" t="s">
        <v>13</v>
      </c>
      <c r="T15" s="675"/>
      <c r="U15" s="675"/>
      <c r="V15" s="676"/>
      <c r="W15" s="571" t="str">
        <f>IFERROR(VLOOKUP(W13,insc_cand,3,FALSE),"")</f>
        <v/>
      </c>
      <c r="Y15" s="674" t="s">
        <v>13</v>
      </c>
      <c r="Z15" s="675"/>
      <c r="AA15" s="675"/>
      <c r="AB15" s="676"/>
      <c r="AC15" s="571" t="str">
        <f>IFERROR(VLOOKUP(AC13,insc_cand,3,FALSE),"")</f>
        <v/>
      </c>
      <c r="AE15" s="674" t="s">
        <v>13</v>
      </c>
      <c r="AF15" s="675"/>
      <c r="AG15" s="675"/>
      <c r="AH15" s="676"/>
      <c r="AI15" s="571" t="str">
        <f>IFERROR(VLOOKUP(AI13,insc_cand,3,FALSE),"")</f>
        <v/>
      </c>
      <c r="AK15" s="674" t="s">
        <v>13</v>
      </c>
      <c r="AL15" s="675"/>
      <c r="AM15" s="675"/>
      <c r="AN15" s="676"/>
      <c r="AO15" s="571" t="str">
        <f>IFERROR(VLOOKUP(AO13,insc_cand,3,FALSE),"")</f>
        <v/>
      </c>
      <c r="AQ15" s="674" t="s">
        <v>13</v>
      </c>
      <c r="AR15" s="675"/>
      <c r="AS15" s="675"/>
      <c r="AT15" s="676"/>
      <c r="AU15" s="571" t="str">
        <f>IFERROR(VLOOKUP(AU13,insc_cand,3,FALSE),"")</f>
        <v/>
      </c>
      <c r="AW15" s="674" t="s">
        <v>13</v>
      </c>
      <c r="AX15" s="675"/>
      <c r="AY15" s="675"/>
      <c r="AZ15" s="676"/>
      <c r="BA15" s="571" t="str">
        <f>IFERROR(VLOOKUP(BA13,insc_cand,3,FALSE),"")</f>
        <v/>
      </c>
      <c r="BC15" s="674" t="s">
        <v>13</v>
      </c>
      <c r="BD15" s="675"/>
      <c r="BE15" s="675"/>
      <c r="BF15" s="676"/>
      <c r="BG15" s="571" t="str">
        <f>IFERROR(VLOOKUP(BG13,insc_cand,3,FALSE),"")</f>
        <v/>
      </c>
      <c r="BI15" s="674" t="s">
        <v>13</v>
      </c>
      <c r="BJ15" s="675"/>
      <c r="BK15" s="675"/>
      <c r="BL15" s="676"/>
      <c r="BM15" s="571" t="str">
        <f>IFERROR(VLOOKUP(BM13,insc_cand,3,FALSE),"")</f>
        <v/>
      </c>
      <c r="BO15" s="674" t="s">
        <v>13</v>
      </c>
      <c r="BP15" s="675"/>
      <c r="BQ15" s="675"/>
      <c r="BR15" s="676"/>
      <c r="BS15" s="571" t="str">
        <f>IFERROR(VLOOKUP(BS13,insc_cand,3,FALSE),"")</f>
        <v/>
      </c>
      <c r="BU15" s="674" t="s">
        <v>13</v>
      </c>
      <c r="BV15" s="675"/>
      <c r="BW15" s="675"/>
      <c r="BX15" s="676"/>
      <c r="BY15" s="571" t="str">
        <f>IFERROR(VLOOKUP(BY13,insc_cand,3,FALSE),"")</f>
        <v/>
      </c>
      <c r="CA15" s="674" t="s">
        <v>13</v>
      </c>
      <c r="CB15" s="675"/>
      <c r="CC15" s="675"/>
      <c r="CD15" s="676"/>
      <c r="CE15" s="571" t="str">
        <f>IFERROR(VLOOKUP(CE13,insc_cand,3,FALSE),"")</f>
        <v/>
      </c>
      <c r="CG15" s="674" t="s">
        <v>13</v>
      </c>
      <c r="CH15" s="675"/>
      <c r="CI15" s="675"/>
      <c r="CJ15" s="676"/>
      <c r="CK15" s="571" t="str">
        <f>IFERROR(VLOOKUP(CK13,insc_cand,3,FALSE),"")</f>
        <v/>
      </c>
      <c r="CM15" s="674" t="s">
        <v>13</v>
      </c>
      <c r="CN15" s="675"/>
      <c r="CO15" s="675"/>
      <c r="CP15" s="676"/>
      <c r="CQ15" s="571" t="str">
        <f>IFERROR(VLOOKUP(CQ13,insc_cand,3,FALSE),"")</f>
        <v/>
      </c>
      <c r="CS15" s="674" t="s">
        <v>13</v>
      </c>
      <c r="CT15" s="675"/>
      <c r="CU15" s="675"/>
      <c r="CV15" s="676"/>
      <c r="CW15" s="571" t="str">
        <f>IFERROR(VLOOKUP(CW13,insc_cand,3,FALSE),"")</f>
        <v/>
      </c>
      <c r="CY15" s="674" t="s">
        <v>13</v>
      </c>
      <c r="CZ15" s="675"/>
      <c r="DA15" s="675"/>
      <c r="DB15" s="676"/>
      <c r="DC15" s="571" t="str">
        <f>IFERROR(VLOOKUP(DC13,insc_cand,3,FALSE),"")</f>
        <v/>
      </c>
      <c r="DE15" s="674" t="s">
        <v>13</v>
      </c>
      <c r="DF15" s="675"/>
      <c r="DG15" s="675"/>
      <c r="DH15" s="676"/>
      <c r="DI15" s="571" t="str">
        <f>IFERROR(VLOOKUP(DI13,insc_cand,3,FALSE),"")</f>
        <v/>
      </c>
      <c r="DK15" s="674" t="s">
        <v>13</v>
      </c>
      <c r="DL15" s="675"/>
      <c r="DM15" s="675"/>
      <c r="DN15" s="676"/>
      <c r="DO15" s="571" t="str">
        <f>IFERROR(VLOOKUP(DO13,insc_cand,3,FALSE),"")</f>
        <v/>
      </c>
    </row>
    <row r="16" spans="1:119" s="542" customFormat="1" ht="19.5" customHeight="1" x14ac:dyDescent="0.25">
      <c r="A16" s="540"/>
      <c r="B16" s="540"/>
      <c r="C16" s="540"/>
      <c r="D16" s="541"/>
      <c r="G16" s="540"/>
      <c r="H16" s="540"/>
      <c r="I16" s="540"/>
      <c r="J16" s="541"/>
      <c r="M16" s="540"/>
      <c r="N16" s="540"/>
      <c r="O16" s="540"/>
      <c r="P16" s="541"/>
      <c r="S16" s="540"/>
      <c r="T16" s="540"/>
      <c r="U16" s="540"/>
      <c r="V16" s="541"/>
      <c r="Y16" s="540"/>
      <c r="Z16" s="540"/>
      <c r="AA16" s="540"/>
      <c r="AB16" s="541"/>
      <c r="AE16" s="540"/>
      <c r="AF16" s="540"/>
      <c r="AG16" s="540"/>
      <c r="AH16" s="541"/>
      <c r="AK16" s="540"/>
      <c r="AL16" s="540"/>
      <c r="AM16" s="540"/>
      <c r="AN16" s="541"/>
      <c r="AQ16" s="540"/>
      <c r="AR16" s="540"/>
      <c r="AS16" s="540"/>
      <c r="AT16" s="541"/>
      <c r="AW16" s="540"/>
      <c r="AX16" s="540"/>
      <c r="AY16" s="540"/>
      <c r="AZ16" s="541"/>
      <c r="BC16" s="540"/>
      <c r="BD16" s="540"/>
      <c r="BE16" s="540"/>
      <c r="BF16" s="541"/>
      <c r="BI16" s="540"/>
      <c r="BJ16" s="540"/>
      <c r="BK16" s="540"/>
      <c r="BL16" s="541"/>
      <c r="BO16" s="540"/>
      <c r="BP16" s="540"/>
      <c r="BQ16" s="540"/>
      <c r="BR16" s="541"/>
      <c r="BU16" s="540"/>
      <c r="BV16" s="540"/>
      <c r="BW16" s="540"/>
      <c r="BX16" s="541"/>
      <c r="CA16" s="540"/>
      <c r="CB16" s="540"/>
      <c r="CC16" s="540"/>
      <c r="CD16" s="541"/>
      <c r="CG16" s="540"/>
      <c r="CH16" s="540"/>
      <c r="CI16" s="540"/>
      <c r="CJ16" s="541"/>
      <c r="CM16" s="540"/>
      <c r="CN16" s="540"/>
      <c r="CO16" s="540"/>
      <c r="CP16" s="541"/>
      <c r="CS16" s="540"/>
      <c r="CT16" s="540"/>
      <c r="CU16" s="540"/>
      <c r="CV16" s="541"/>
      <c r="CY16" s="540"/>
      <c r="CZ16" s="540"/>
      <c r="DA16" s="540"/>
      <c r="DB16" s="541"/>
      <c r="DE16" s="540"/>
      <c r="DF16" s="540"/>
      <c r="DG16" s="540"/>
      <c r="DH16" s="541"/>
      <c r="DK16" s="540"/>
      <c r="DL16" s="540"/>
      <c r="DM16" s="540"/>
      <c r="DN16" s="541"/>
    </row>
    <row r="17" spans="1:119" s="542" customFormat="1" ht="19.5" customHeight="1" x14ac:dyDescent="0.25">
      <c r="A17" s="673" t="s">
        <v>1562</v>
      </c>
      <c r="B17" s="673"/>
      <c r="C17" s="673"/>
      <c r="D17" s="673"/>
      <c r="E17" s="673"/>
      <c r="G17" s="673" t="s">
        <v>1562</v>
      </c>
      <c r="H17" s="673"/>
      <c r="I17" s="673"/>
      <c r="J17" s="673"/>
      <c r="K17" s="673"/>
      <c r="M17" s="673" t="s">
        <v>1562</v>
      </c>
      <c r="N17" s="673"/>
      <c r="O17" s="673"/>
      <c r="P17" s="673"/>
      <c r="Q17" s="673"/>
      <c r="S17" s="673" t="s">
        <v>1562</v>
      </c>
      <c r="T17" s="673"/>
      <c r="U17" s="673"/>
      <c r="V17" s="673"/>
      <c r="W17" s="673"/>
      <c r="Y17" s="673" t="s">
        <v>1562</v>
      </c>
      <c r="Z17" s="673"/>
      <c r="AA17" s="673"/>
      <c r="AB17" s="673"/>
      <c r="AC17" s="673"/>
      <c r="AE17" s="673" t="s">
        <v>1562</v>
      </c>
      <c r="AF17" s="673"/>
      <c r="AG17" s="673"/>
      <c r="AH17" s="673"/>
      <c r="AI17" s="673"/>
      <c r="AK17" s="673" t="s">
        <v>1562</v>
      </c>
      <c r="AL17" s="673"/>
      <c r="AM17" s="673"/>
      <c r="AN17" s="673"/>
      <c r="AO17" s="673"/>
      <c r="AQ17" s="673" t="s">
        <v>1562</v>
      </c>
      <c r="AR17" s="673"/>
      <c r="AS17" s="673"/>
      <c r="AT17" s="673"/>
      <c r="AU17" s="673"/>
      <c r="AW17" s="673" t="s">
        <v>1562</v>
      </c>
      <c r="AX17" s="673"/>
      <c r="AY17" s="673"/>
      <c r="AZ17" s="673"/>
      <c r="BA17" s="673"/>
      <c r="BC17" s="673" t="s">
        <v>1562</v>
      </c>
      <c r="BD17" s="673"/>
      <c r="BE17" s="673"/>
      <c r="BF17" s="673"/>
      <c r="BG17" s="673"/>
      <c r="BI17" s="673" t="s">
        <v>1562</v>
      </c>
      <c r="BJ17" s="673"/>
      <c r="BK17" s="673"/>
      <c r="BL17" s="673"/>
      <c r="BM17" s="673"/>
      <c r="BO17" s="673" t="s">
        <v>1562</v>
      </c>
      <c r="BP17" s="673"/>
      <c r="BQ17" s="673"/>
      <c r="BR17" s="673"/>
      <c r="BS17" s="673"/>
      <c r="BU17" s="673" t="s">
        <v>1562</v>
      </c>
      <c r="BV17" s="673"/>
      <c r="BW17" s="673"/>
      <c r="BX17" s="673"/>
      <c r="BY17" s="673"/>
      <c r="CA17" s="673" t="s">
        <v>1562</v>
      </c>
      <c r="CB17" s="673"/>
      <c r="CC17" s="673"/>
      <c r="CD17" s="673"/>
      <c r="CE17" s="673"/>
      <c r="CG17" s="673" t="s">
        <v>1562</v>
      </c>
      <c r="CH17" s="673"/>
      <c r="CI17" s="673"/>
      <c r="CJ17" s="673"/>
      <c r="CK17" s="673"/>
      <c r="CM17" s="673" t="s">
        <v>1562</v>
      </c>
      <c r="CN17" s="673"/>
      <c r="CO17" s="673"/>
      <c r="CP17" s="673"/>
      <c r="CQ17" s="673"/>
      <c r="CS17" s="673" t="s">
        <v>1562</v>
      </c>
      <c r="CT17" s="673"/>
      <c r="CU17" s="673"/>
      <c r="CV17" s="673"/>
      <c r="CW17" s="673"/>
      <c r="CY17" s="673" t="s">
        <v>1562</v>
      </c>
      <c r="CZ17" s="673"/>
      <c r="DA17" s="673"/>
      <c r="DB17" s="673"/>
      <c r="DC17" s="673"/>
      <c r="DE17" s="673" t="s">
        <v>1562</v>
      </c>
      <c r="DF17" s="673"/>
      <c r="DG17" s="673"/>
      <c r="DH17" s="673"/>
      <c r="DI17" s="673"/>
      <c r="DK17" s="673" t="s">
        <v>1562</v>
      </c>
      <c r="DL17" s="673"/>
      <c r="DM17" s="673"/>
      <c r="DN17" s="673"/>
      <c r="DO17" s="673"/>
    </row>
    <row r="18" spans="1:119" s="542" customFormat="1" ht="10.5" customHeight="1" x14ac:dyDescent="0.25">
      <c r="A18" s="540"/>
      <c r="B18" s="540"/>
      <c r="C18" s="541"/>
      <c r="D18" s="541"/>
      <c r="E18" s="554"/>
      <c r="G18" s="540"/>
      <c r="H18" s="540"/>
      <c r="I18" s="541"/>
      <c r="J18" s="541"/>
      <c r="K18" s="554"/>
      <c r="M18" s="540"/>
      <c r="N18" s="540"/>
      <c r="O18" s="541"/>
      <c r="P18" s="541"/>
      <c r="Q18" s="554"/>
      <c r="S18" s="540"/>
      <c r="T18" s="540"/>
      <c r="U18" s="541"/>
      <c r="V18" s="541"/>
      <c r="W18" s="554"/>
      <c r="Y18" s="540"/>
      <c r="Z18" s="540"/>
      <c r="AA18" s="541"/>
      <c r="AB18" s="541"/>
      <c r="AC18" s="554"/>
      <c r="AE18" s="540"/>
      <c r="AF18" s="540"/>
      <c r="AG18" s="541"/>
      <c r="AH18" s="541"/>
      <c r="AI18" s="554"/>
      <c r="AK18" s="540"/>
      <c r="AL18" s="540"/>
      <c r="AM18" s="541"/>
      <c r="AN18" s="541"/>
      <c r="AO18" s="554"/>
      <c r="AQ18" s="540"/>
      <c r="AR18" s="540"/>
      <c r="AS18" s="541"/>
      <c r="AT18" s="541"/>
      <c r="AU18" s="554"/>
      <c r="AW18" s="540"/>
      <c r="AX18" s="540"/>
      <c r="AY18" s="541"/>
      <c r="AZ18" s="541"/>
      <c r="BA18" s="554"/>
      <c r="BC18" s="540"/>
      <c r="BD18" s="540"/>
      <c r="BE18" s="541"/>
      <c r="BF18" s="541"/>
      <c r="BG18" s="554"/>
      <c r="BI18" s="540"/>
      <c r="BJ18" s="540"/>
      <c r="BK18" s="541"/>
      <c r="BL18" s="541"/>
      <c r="BM18" s="554"/>
      <c r="BO18" s="540"/>
      <c r="BP18" s="540"/>
      <c r="BQ18" s="541"/>
      <c r="BR18" s="541"/>
      <c r="BS18" s="554"/>
      <c r="BU18" s="540"/>
      <c r="BV18" s="540"/>
      <c r="BW18" s="541"/>
      <c r="BX18" s="541"/>
      <c r="BY18" s="554"/>
      <c r="CA18" s="540"/>
      <c r="CB18" s="540"/>
      <c r="CC18" s="541"/>
      <c r="CD18" s="541"/>
      <c r="CE18" s="554"/>
      <c r="CG18" s="540"/>
      <c r="CH18" s="540"/>
      <c r="CI18" s="541"/>
      <c r="CJ18" s="541"/>
      <c r="CK18" s="554"/>
      <c r="CM18" s="540"/>
      <c r="CN18" s="540"/>
      <c r="CO18" s="541"/>
      <c r="CP18" s="541"/>
      <c r="CQ18" s="554"/>
      <c r="CS18" s="540"/>
      <c r="CT18" s="540"/>
      <c r="CU18" s="541"/>
      <c r="CV18" s="541"/>
      <c r="CW18" s="554"/>
      <c r="CY18" s="540"/>
      <c r="CZ18" s="540"/>
      <c r="DA18" s="541"/>
      <c r="DB18" s="541"/>
      <c r="DC18" s="554"/>
      <c r="DE18" s="540"/>
      <c r="DF18" s="540"/>
      <c r="DG18" s="541"/>
      <c r="DH18" s="541"/>
      <c r="DI18" s="554"/>
      <c r="DK18" s="540"/>
      <c r="DL18" s="540"/>
      <c r="DM18" s="541"/>
      <c r="DN18" s="541"/>
      <c r="DO18" s="554"/>
    </row>
    <row r="19" spans="1:119" s="542" customFormat="1" ht="19.5" customHeight="1" x14ac:dyDescent="0.25">
      <c r="A19" s="572" t="s">
        <v>1563</v>
      </c>
      <c r="B19" s="540"/>
      <c r="C19" s="541"/>
      <c r="D19" s="541"/>
      <c r="E19" s="554"/>
      <c r="G19" s="572" t="s">
        <v>1563</v>
      </c>
      <c r="H19" s="540"/>
      <c r="I19" s="541"/>
      <c r="J19" s="541"/>
      <c r="K19" s="554"/>
      <c r="M19" s="572" t="s">
        <v>1563</v>
      </c>
      <c r="N19" s="540"/>
      <c r="O19" s="541"/>
      <c r="P19" s="541"/>
      <c r="Q19" s="554"/>
      <c r="S19" s="572" t="s">
        <v>1563</v>
      </c>
      <c r="T19" s="540"/>
      <c r="U19" s="541"/>
      <c r="V19" s="541"/>
      <c r="W19" s="554"/>
      <c r="Y19" s="572" t="s">
        <v>1563</v>
      </c>
      <c r="Z19" s="540"/>
      <c r="AA19" s="541"/>
      <c r="AB19" s="541"/>
      <c r="AC19" s="554"/>
      <c r="AE19" s="572" t="s">
        <v>1563</v>
      </c>
      <c r="AF19" s="540"/>
      <c r="AG19" s="541"/>
      <c r="AH19" s="541"/>
      <c r="AI19" s="554"/>
      <c r="AK19" s="572" t="s">
        <v>1563</v>
      </c>
      <c r="AL19" s="540"/>
      <c r="AM19" s="541"/>
      <c r="AN19" s="541"/>
      <c r="AO19" s="554"/>
      <c r="AQ19" s="572" t="s">
        <v>1563</v>
      </c>
      <c r="AR19" s="540"/>
      <c r="AS19" s="541"/>
      <c r="AT19" s="541"/>
      <c r="AU19" s="554"/>
      <c r="AW19" s="572" t="s">
        <v>1563</v>
      </c>
      <c r="AX19" s="540"/>
      <c r="AY19" s="541"/>
      <c r="AZ19" s="541"/>
      <c r="BA19" s="554"/>
      <c r="BC19" s="572" t="s">
        <v>1563</v>
      </c>
      <c r="BD19" s="540"/>
      <c r="BE19" s="541"/>
      <c r="BF19" s="541"/>
      <c r="BG19" s="554"/>
      <c r="BI19" s="572" t="s">
        <v>1563</v>
      </c>
      <c r="BJ19" s="540"/>
      <c r="BK19" s="541"/>
      <c r="BL19" s="541"/>
      <c r="BM19" s="554"/>
      <c r="BO19" s="572" t="s">
        <v>1563</v>
      </c>
      <c r="BP19" s="540"/>
      <c r="BQ19" s="541"/>
      <c r="BR19" s="541"/>
      <c r="BS19" s="554"/>
      <c r="BU19" s="572" t="s">
        <v>1563</v>
      </c>
      <c r="BV19" s="540"/>
      <c r="BW19" s="541"/>
      <c r="BX19" s="541"/>
      <c r="BY19" s="554"/>
      <c r="CA19" s="572" t="s">
        <v>1563</v>
      </c>
      <c r="CB19" s="540"/>
      <c r="CC19" s="541"/>
      <c r="CD19" s="541"/>
      <c r="CE19" s="554"/>
      <c r="CG19" s="572" t="s">
        <v>1563</v>
      </c>
      <c r="CH19" s="540"/>
      <c r="CI19" s="541"/>
      <c r="CJ19" s="541"/>
      <c r="CK19" s="554"/>
      <c r="CM19" s="572" t="s">
        <v>1563</v>
      </c>
      <c r="CN19" s="540"/>
      <c r="CO19" s="541"/>
      <c r="CP19" s="541"/>
      <c r="CQ19" s="554"/>
      <c r="CS19" s="572" t="s">
        <v>1563</v>
      </c>
      <c r="CT19" s="540"/>
      <c r="CU19" s="541"/>
      <c r="CV19" s="541"/>
      <c r="CW19" s="554"/>
      <c r="CY19" s="572" t="s">
        <v>1563</v>
      </c>
      <c r="CZ19" s="540"/>
      <c r="DA19" s="541"/>
      <c r="DB19" s="541"/>
      <c r="DC19" s="554"/>
      <c r="DE19" s="572" t="s">
        <v>1563</v>
      </c>
      <c r="DF19" s="540"/>
      <c r="DG19" s="541"/>
      <c r="DH19" s="541"/>
      <c r="DI19" s="554"/>
      <c r="DK19" s="572" t="s">
        <v>1563</v>
      </c>
      <c r="DL19" s="540"/>
      <c r="DM19" s="541"/>
      <c r="DN19" s="541"/>
      <c r="DO19" s="554"/>
    </row>
    <row r="20" spans="1:119" s="542" customFormat="1" ht="10.5" customHeight="1" thickBot="1" x14ac:dyDescent="0.3">
      <c r="A20" s="540"/>
      <c r="B20" s="540"/>
      <c r="C20" s="541"/>
      <c r="D20" s="541"/>
      <c r="E20" s="554"/>
      <c r="G20" s="540"/>
      <c r="H20" s="540"/>
      <c r="I20" s="541"/>
      <c r="J20" s="541"/>
      <c r="K20" s="554"/>
      <c r="M20" s="540"/>
      <c r="N20" s="540"/>
      <c r="O20" s="541"/>
      <c r="P20" s="541"/>
      <c r="Q20" s="554"/>
      <c r="S20" s="540"/>
      <c r="T20" s="540"/>
      <c r="U20" s="541"/>
      <c r="V20" s="541"/>
      <c r="W20" s="554"/>
      <c r="Y20" s="540"/>
      <c r="Z20" s="540"/>
      <c r="AA20" s="541"/>
      <c r="AB20" s="541"/>
      <c r="AC20" s="554"/>
      <c r="AE20" s="540"/>
      <c r="AF20" s="540"/>
      <c r="AG20" s="541"/>
      <c r="AH20" s="541"/>
      <c r="AI20" s="554"/>
      <c r="AK20" s="540"/>
      <c r="AL20" s="540"/>
      <c r="AM20" s="541"/>
      <c r="AN20" s="541"/>
      <c r="AO20" s="554"/>
      <c r="AQ20" s="540"/>
      <c r="AR20" s="540"/>
      <c r="AS20" s="541"/>
      <c r="AT20" s="541"/>
      <c r="AU20" s="554"/>
      <c r="AW20" s="540"/>
      <c r="AX20" s="540"/>
      <c r="AY20" s="541"/>
      <c r="AZ20" s="541"/>
      <c r="BA20" s="554"/>
      <c r="BC20" s="540"/>
      <c r="BD20" s="540"/>
      <c r="BE20" s="541"/>
      <c r="BF20" s="541"/>
      <c r="BG20" s="554"/>
      <c r="BI20" s="540"/>
      <c r="BJ20" s="540"/>
      <c r="BK20" s="541"/>
      <c r="BL20" s="541"/>
      <c r="BM20" s="554"/>
      <c r="BO20" s="540"/>
      <c r="BP20" s="540"/>
      <c r="BQ20" s="541"/>
      <c r="BR20" s="541"/>
      <c r="BS20" s="554"/>
      <c r="BU20" s="540"/>
      <c r="BV20" s="540"/>
      <c r="BW20" s="541"/>
      <c r="BX20" s="541"/>
      <c r="BY20" s="554"/>
      <c r="CA20" s="540"/>
      <c r="CB20" s="540"/>
      <c r="CC20" s="541"/>
      <c r="CD20" s="541"/>
      <c r="CE20" s="554"/>
      <c r="CG20" s="540"/>
      <c r="CH20" s="540"/>
      <c r="CI20" s="541"/>
      <c r="CJ20" s="541"/>
      <c r="CK20" s="554"/>
      <c r="CM20" s="540"/>
      <c r="CN20" s="540"/>
      <c r="CO20" s="541"/>
      <c r="CP20" s="541"/>
      <c r="CQ20" s="554"/>
      <c r="CS20" s="540"/>
      <c r="CT20" s="540"/>
      <c r="CU20" s="541"/>
      <c r="CV20" s="541"/>
      <c r="CW20" s="554"/>
      <c r="CY20" s="540"/>
      <c r="CZ20" s="540"/>
      <c r="DA20" s="541"/>
      <c r="DB20" s="541"/>
      <c r="DC20" s="554"/>
      <c r="DE20" s="540"/>
      <c r="DF20" s="540"/>
      <c r="DG20" s="541"/>
      <c r="DH20" s="541"/>
      <c r="DI20" s="554"/>
      <c r="DK20" s="540"/>
      <c r="DL20" s="540"/>
      <c r="DM20" s="541"/>
      <c r="DN20" s="541"/>
      <c r="DO20" s="554"/>
    </row>
    <row r="21" spans="1:119" s="542" customFormat="1" ht="19.5" customHeight="1" x14ac:dyDescent="0.25">
      <c r="A21" s="573" t="s">
        <v>1564</v>
      </c>
      <c r="B21" s="574" t="s">
        <v>20</v>
      </c>
      <c r="C21" s="574" t="s">
        <v>21</v>
      </c>
      <c r="D21" s="575" t="s">
        <v>1561</v>
      </c>
      <c r="E21" s="555" t="s">
        <v>1565</v>
      </c>
      <c r="G21" s="573" t="s">
        <v>1564</v>
      </c>
      <c r="H21" s="574" t="s">
        <v>20</v>
      </c>
      <c r="I21" s="574" t="s">
        <v>21</v>
      </c>
      <c r="J21" s="575" t="s">
        <v>1561</v>
      </c>
      <c r="K21" s="555" t="s">
        <v>1565</v>
      </c>
      <c r="M21" s="573" t="s">
        <v>1564</v>
      </c>
      <c r="N21" s="574" t="s">
        <v>20</v>
      </c>
      <c r="O21" s="574" t="s">
        <v>21</v>
      </c>
      <c r="P21" s="575" t="s">
        <v>1561</v>
      </c>
      <c r="Q21" s="555" t="s">
        <v>1565</v>
      </c>
      <c r="S21" s="573" t="s">
        <v>1564</v>
      </c>
      <c r="T21" s="574" t="s">
        <v>20</v>
      </c>
      <c r="U21" s="574" t="s">
        <v>21</v>
      </c>
      <c r="V21" s="575" t="s">
        <v>1561</v>
      </c>
      <c r="W21" s="555" t="s">
        <v>1565</v>
      </c>
      <c r="Y21" s="573" t="s">
        <v>1564</v>
      </c>
      <c r="Z21" s="574" t="s">
        <v>20</v>
      </c>
      <c r="AA21" s="574" t="s">
        <v>21</v>
      </c>
      <c r="AB21" s="575" t="s">
        <v>1561</v>
      </c>
      <c r="AC21" s="555" t="s">
        <v>1565</v>
      </c>
      <c r="AE21" s="573" t="s">
        <v>1564</v>
      </c>
      <c r="AF21" s="574" t="s">
        <v>20</v>
      </c>
      <c r="AG21" s="574" t="s">
        <v>21</v>
      </c>
      <c r="AH21" s="575" t="s">
        <v>1561</v>
      </c>
      <c r="AI21" s="555" t="s">
        <v>1565</v>
      </c>
      <c r="AK21" s="573" t="s">
        <v>1564</v>
      </c>
      <c r="AL21" s="574" t="s">
        <v>20</v>
      </c>
      <c r="AM21" s="574" t="s">
        <v>21</v>
      </c>
      <c r="AN21" s="575" t="s">
        <v>1561</v>
      </c>
      <c r="AO21" s="555" t="s">
        <v>1565</v>
      </c>
      <c r="AQ21" s="573" t="s">
        <v>1564</v>
      </c>
      <c r="AR21" s="574" t="s">
        <v>20</v>
      </c>
      <c r="AS21" s="574" t="s">
        <v>21</v>
      </c>
      <c r="AT21" s="575" t="s">
        <v>1561</v>
      </c>
      <c r="AU21" s="555" t="s">
        <v>1565</v>
      </c>
      <c r="AW21" s="573" t="s">
        <v>1564</v>
      </c>
      <c r="AX21" s="574" t="s">
        <v>20</v>
      </c>
      <c r="AY21" s="574" t="s">
        <v>21</v>
      </c>
      <c r="AZ21" s="575" t="s">
        <v>1561</v>
      </c>
      <c r="BA21" s="555" t="s">
        <v>1565</v>
      </c>
      <c r="BC21" s="573" t="s">
        <v>1564</v>
      </c>
      <c r="BD21" s="574" t="s">
        <v>20</v>
      </c>
      <c r="BE21" s="574" t="s">
        <v>21</v>
      </c>
      <c r="BF21" s="575" t="s">
        <v>1561</v>
      </c>
      <c r="BG21" s="555" t="s">
        <v>1565</v>
      </c>
      <c r="BI21" s="573" t="s">
        <v>1564</v>
      </c>
      <c r="BJ21" s="574" t="s">
        <v>20</v>
      </c>
      <c r="BK21" s="574" t="s">
        <v>21</v>
      </c>
      <c r="BL21" s="575" t="s">
        <v>1561</v>
      </c>
      <c r="BM21" s="555" t="s">
        <v>1565</v>
      </c>
      <c r="BO21" s="573" t="s">
        <v>1564</v>
      </c>
      <c r="BP21" s="574" t="s">
        <v>20</v>
      </c>
      <c r="BQ21" s="574" t="s">
        <v>21</v>
      </c>
      <c r="BR21" s="575" t="s">
        <v>1561</v>
      </c>
      <c r="BS21" s="555" t="s">
        <v>1565</v>
      </c>
      <c r="BU21" s="573" t="s">
        <v>1564</v>
      </c>
      <c r="BV21" s="574" t="s">
        <v>20</v>
      </c>
      <c r="BW21" s="574" t="s">
        <v>21</v>
      </c>
      <c r="BX21" s="575" t="s">
        <v>1561</v>
      </c>
      <c r="BY21" s="555" t="s">
        <v>1565</v>
      </c>
      <c r="CA21" s="573" t="s">
        <v>1564</v>
      </c>
      <c r="CB21" s="574" t="s">
        <v>20</v>
      </c>
      <c r="CC21" s="574" t="s">
        <v>21</v>
      </c>
      <c r="CD21" s="575" t="s">
        <v>1561</v>
      </c>
      <c r="CE21" s="555" t="s">
        <v>1565</v>
      </c>
      <c r="CG21" s="573" t="s">
        <v>1564</v>
      </c>
      <c r="CH21" s="574" t="s">
        <v>20</v>
      </c>
      <c r="CI21" s="574" t="s">
        <v>21</v>
      </c>
      <c r="CJ21" s="575" t="s">
        <v>1561</v>
      </c>
      <c r="CK21" s="555" t="s">
        <v>1565</v>
      </c>
      <c r="CM21" s="573" t="s">
        <v>1564</v>
      </c>
      <c r="CN21" s="574" t="s">
        <v>20</v>
      </c>
      <c r="CO21" s="574" t="s">
        <v>21</v>
      </c>
      <c r="CP21" s="575" t="s">
        <v>1561</v>
      </c>
      <c r="CQ21" s="555" t="s">
        <v>1565</v>
      </c>
      <c r="CS21" s="573" t="s">
        <v>1564</v>
      </c>
      <c r="CT21" s="574" t="s">
        <v>20</v>
      </c>
      <c r="CU21" s="574" t="s">
        <v>21</v>
      </c>
      <c r="CV21" s="575" t="s">
        <v>1561</v>
      </c>
      <c r="CW21" s="555" t="s">
        <v>1565</v>
      </c>
      <c r="CY21" s="573" t="s">
        <v>1564</v>
      </c>
      <c r="CZ21" s="574" t="s">
        <v>20</v>
      </c>
      <c r="DA21" s="574" t="s">
        <v>21</v>
      </c>
      <c r="DB21" s="575" t="s">
        <v>1561</v>
      </c>
      <c r="DC21" s="555" t="s">
        <v>1565</v>
      </c>
      <c r="DE21" s="573" t="s">
        <v>1564</v>
      </c>
      <c r="DF21" s="574" t="s">
        <v>20</v>
      </c>
      <c r="DG21" s="574" t="s">
        <v>21</v>
      </c>
      <c r="DH21" s="575" t="s">
        <v>1561</v>
      </c>
      <c r="DI21" s="555" t="s">
        <v>1565</v>
      </c>
      <c r="DK21" s="573" t="s">
        <v>1564</v>
      </c>
      <c r="DL21" s="574" t="s">
        <v>20</v>
      </c>
      <c r="DM21" s="574" t="s">
        <v>21</v>
      </c>
      <c r="DN21" s="575" t="s">
        <v>1561</v>
      </c>
      <c r="DO21" s="555" t="s">
        <v>1565</v>
      </c>
    </row>
    <row r="22" spans="1:119" s="542" customFormat="1" ht="19.5" customHeight="1" x14ac:dyDescent="0.25">
      <c r="A22" s="576"/>
      <c r="B22" s="577"/>
      <c r="C22" s="577"/>
      <c r="D22" s="578"/>
      <c r="E22" s="552" t="s">
        <v>1566</v>
      </c>
      <c r="G22" s="576"/>
      <c r="H22" s="577"/>
      <c r="I22" s="577"/>
      <c r="J22" s="578"/>
      <c r="K22" s="552" t="s">
        <v>1566</v>
      </c>
      <c r="M22" s="576"/>
      <c r="N22" s="577"/>
      <c r="O22" s="577"/>
      <c r="P22" s="578"/>
      <c r="Q22" s="552" t="s">
        <v>1566</v>
      </c>
      <c r="S22" s="576"/>
      <c r="T22" s="577"/>
      <c r="U22" s="577"/>
      <c r="V22" s="578"/>
      <c r="W22" s="552" t="s">
        <v>1566</v>
      </c>
      <c r="Y22" s="576"/>
      <c r="Z22" s="577"/>
      <c r="AA22" s="577"/>
      <c r="AB22" s="578"/>
      <c r="AC22" s="552" t="s">
        <v>1566</v>
      </c>
      <c r="AE22" s="576"/>
      <c r="AF22" s="577"/>
      <c r="AG22" s="577"/>
      <c r="AH22" s="578"/>
      <c r="AI22" s="552" t="s">
        <v>1566</v>
      </c>
      <c r="AK22" s="576"/>
      <c r="AL22" s="577"/>
      <c r="AM22" s="577"/>
      <c r="AN22" s="578"/>
      <c r="AO22" s="552" t="s">
        <v>1566</v>
      </c>
      <c r="AQ22" s="576"/>
      <c r="AR22" s="577"/>
      <c r="AS22" s="577"/>
      <c r="AT22" s="578"/>
      <c r="AU22" s="552" t="s">
        <v>1566</v>
      </c>
      <c r="AW22" s="576"/>
      <c r="AX22" s="577"/>
      <c r="AY22" s="577"/>
      <c r="AZ22" s="578"/>
      <c r="BA22" s="552" t="s">
        <v>1566</v>
      </c>
      <c r="BC22" s="576"/>
      <c r="BD22" s="577"/>
      <c r="BE22" s="577"/>
      <c r="BF22" s="578"/>
      <c r="BG22" s="552" t="s">
        <v>1566</v>
      </c>
      <c r="BI22" s="576"/>
      <c r="BJ22" s="577"/>
      <c r="BK22" s="577"/>
      <c r="BL22" s="578"/>
      <c r="BM22" s="552" t="s">
        <v>1566</v>
      </c>
      <c r="BO22" s="576"/>
      <c r="BP22" s="577"/>
      <c r="BQ22" s="577"/>
      <c r="BR22" s="578"/>
      <c r="BS22" s="552" t="s">
        <v>1566</v>
      </c>
      <c r="BU22" s="576"/>
      <c r="BV22" s="577"/>
      <c r="BW22" s="577"/>
      <c r="BX22" s="578"/>
      <c r="BY22" s="552" t="s">
        <v>1566</v>
      </c>
      <c r="CA22" s="576"/>
      <c r="CB22" s="577"/>
      <c r="CC22" s="577"/>
      <c r="CD22" s="578"/>
      <c r="CE22" s="552" t="s">
        <v>1566</v>
      </c>
      <c r="CG22" s="576"/>
      <c r="CH22" s="577"/>
      <c r="CI22" s="577"/>
      <c r="CJ22" s="578"/>
      <c r="CK22" s="552" t="s">
        <v>1566</v>
      </c>
      <c r="CM22" s="576"/>
      <c r="CN22" s="577"/>
      <c r="CO22" s="577"/>
      <c r="CP22" s="578"/>
      <c r="CQ22" s="552" t="s">
        <v>1566</v>
      </c>
      <c r="CS22" s="576"/>
      <c r="CT22" s="577"/>
      <c r="CU22" s="577"/>
      <c r="CV22" s="578"/>
      <c r="CW22" s="552" t="s">
        <v>1566</v>
      </c>
      <c r="CY22" s="576"/>
      <c r="CZ22" s="577"/>
      <c r="DA22" s="577"/>
      <c r="DB22" s="578"/>
      <c r="DC22" s="552" t="s">
        <v>1566</v>
      </c>
      <c r="DE22" s="576"/>
      <c r="DF22" s="577"/>
      <c r="DG22" s="577"/>
      <c r="DH22" s="578"/>
      <c r="DI22" s="552" t="s">
        <v>1566</v>
      </c>
      <c r="DK22" s="576"/>
      <c r="DL22" s="577"/>
      <c r="DM22" s="577"/>
      <c r="DN22" s="578"/>
      <c r="DO22" s="552" t="s">
        <v>1566</v>
      </c>
    </row>
    <row r="23" spans="1:119" s="542" customFormat="1" ht="19.5" customHeight="1" x14ac:dyDescent="0.25">
      <c r="A23" s="576"/>
      <c r="B23" s="577"/>
      <c r="C23" s="577"/>
      <c r="D23" s="578"/>
      <c r="E23" s="552" t="s">
        <v>1567</v>
      </c>
      <c r="G23" s="576"/>
      <c r="H23" s="577"/>
      <c r="I23" s="577"/>
      <c r="J23" s="578"/>
      <c r="K23" s="552" t="s">
        <v>1567</v>
      </c>
      <c r="M23" s="576"/>
      <c r="N23" s="577"/>
      <c r="O23" s="577"/>
      <c r="P23" s="578"/>
      <c r="Q23" s="552" t="s">
        <v>1567</v>
      </c>
      <c r="S23" s="576"/>
      <c r="T23" s="577"/>
      <c r="U23" s="577"/>
      <c r="V23" s="578"/>
      <c r="W23" s="552" t="s">
        <v>1567</v>
      </c>
      <c r="Y23" s="576"/>
      <c r="Z23" s="577"/>
      <c r="AA23" s="577"/>
      <c r="AB23" s="578"/>
      <c r="AC23" s="552" t="s">
        <v>1567</v>
      </c>
      <c r="AE23" s="576"/>
      <c r="AF23" s="577"/>
      <c r="AG23" s="577"/>
      <c r="AH23" s="578"/>
      <c r="AI23" s="552" t="s">
        <v>1567</v>
      </c>
      <c r="AK23" s="576"/>
      <c r="AL23" s="577"/>
      <c r="AM23" s="577"/>
      <c r="AN23" s="578"/>
      <c r="AO23" s="552" t="s">
        <v>1567</v>
      </c>
      <c r="AQ23" s="576"/>
      <c r="AR23" s="577"/>
      <c r="AS23" s="577"/>
      <c r="AT23" s="578"/>
      <c r="AU23" s="552" t="s">
        <v>1567</v>
      </c>
      <c r="AW23" s="576"/>
      <c r="AX23" s="577"/>
      <c r="AY23" s="577"/>
      <c r="AZ23" s="578"/>
      <c r="BA23" s="552" t="s">
        <v>1567</v>
      </c>
      <c r="BC23" s="576"/>
      <c r="BD23" s="577"/>
      <c r="BE23" s="577"/>
      <c r="BF23" s="578"/>
      <c r="BG23" s="552" t="s">
        <v>1567</v>
      </c>
      <c r="BI23" s="576"/>
      <c r="BJ23" s="577"/>
      <c r="BK23" s="577"/>
      <c r="BL23" s="578"/>
      <c r="BM23" s="552" t="s">
        <v>1567</v>
      </c>
      <c r="BO23" s="576"/>
      <c r="BP23" s="577"/>
      <c r="BQ23" s="577"/>
      <c r="BR23" s="578"/>
      <c r="BS23" s="552" t="s">
        <v>1567</v>
      </c>
      <c r="BU23" s="576"/>
      <c r="BV23" s="577"/>
      <c r="BW23" s="577"/>
      <c r="BX23" s="578"/>
      <c r="BY23" s="552" t="s">
        <v>1567</v>
      </c>
      <c r="CA23" s="576"/>
      <c r="CB23" s="577"/>
      <c r="CC23" s="577"/>
      <c r="CD23" s="578"/>
      <c r="CE23" s="552" t="s">
        <v>1567</v>
      </c>
      <c r="CG23" s="576"/>
      <c r="CH23" s="577"/>
      <c r="CI23" s="577"/>
      <c r="CJ23" s="578"/>
      <c r="CK23" s="552" t="s">
        <v>1567</v>
      </c>
      <c r="CM23" s="576"/>
      <c r="CN23" s="577"/>
      <c r="CO23" s="577"/>
      <c r="CP23" s="578"/>
      <c r="CQ23" s="552" t="s">
        <v>1567</v>
      </c>
      <c r="CS23" s="576"/>
      <c r="CT23" s="577"/>
      <c r="CU23" s="577"/>
      <c r="CV23" s="578"/>
      <c r="CW23" s="552" t="s">
        <v>1567</v>
      </c>
      <c r="CY23" s="576"/>
      <c r="CZ23" s="577"/>
      <c r="DA23" s="577"/>
      <c r="DB23" s="578"/>
      <c r="DC23" s="552" t="s">
        <v>1567</v>
      </c>
      <c r="DE23" s="576"/>
      <c r="DF23" s="577"/>
      <c r="DG23" s="577"/>
      <c r="DH23" s="578"/>
      <c r="DI23" s="552" t="s">
        <v>1567</v>
      </c>
      <c r="DK23" s="576"/>
      <c r="DL23" s="577"/>
      <c r="DM23" s="577"/>
      <c r="DN23" s="578"/>
      <c r="DO23" s="552" t="s">
        <v>1567</v>
      </c>
    </row>
    <row r="24" spans="1:119" s="542" customFormat="1" ht="19.5" customHeight="1" x14ac:dyDescent="0.25">
      <c r="A24" s="576"/>
      <c r="B24" s="577"/>
      <c r="C24" s="577"/>
      <c r="D24" s="578"/>
      <c r="E24" s="552" t="s">
        <v>1568</v>
      </c>
      <c r="G24" s="576"/>
      <c r="H24" s="577"/>
      <c r="I24" s="577"/>
      <c r="J24" s="578"/>
      <c r="K24" s="552" t="s">
        <v>1568</v>
      </c>
      <c r="M24" s="576"/>
      <c r="N24" s="577"/>
      <c r="O24" s="577"/>
      <c r="P24" s="578"/>
      <c r="Q24" s="552" t="s">
        <v>1568</v>
      </c>
      <c r="S24" s="576"/>
      <c r="T24" s="577"/>
      <c r="U24" s="577"/>
      <c r="V24" s="578"/>
      <c r="W24" s="552" t="s">
        <v>1568</v>
      </c>
      <c r="Y24" s="576"/>
      <c r="Z24" s="577"/>
      <c r="AA24" s="577"/>
      <c r="AB24" s="578"/>
      <c r="AC24" s="552" t="s">
        <v>1568</v>
      </c>
      <c r="AE24" s="576"/>
      <c r="AF24" s="577"/>
      <c r="AG24" s="577"/>
      <c r="AH24" s="578"/>
      <c r="AI24" s="552" t="s">
        <v>1568</v>
      </c>
      <c r="AK24" s="576"/>
      <c r="AL24" s="577"/>
      <c r="AM24" s="577"/>
      <c r="AN24" s="578"/>
      <c r="AO24" s="552" t="s">
        <v>1568</v>
      </c>
      <c r="AQ24" s="576"/>
      <c r="AR24" s="577"/>
      <c r="AS24" s="577"/>
      <c r="AT24" s="578"/>
      <c r="AU24" s="552" t="s">
        <v>1568</v>
      </c>
      <c r="AW24" s="576"/>
      <c r="AX24" s="577"/>
      <c r="AY24" s="577"/>
      <c r="AZ24" s="578"/>
      <c r="BA24" s="552" t="s">
        <v>1568</v>
      </c>
      <c r="BC24" s="576"/>
      <c r="BD24" s="577"/>
      <c r="BE24" s="577"/>
      <c r="BF24" s="578"/>
      <c r="BG24" s="552" t="s">
        <v>1568</v>
      </c>
      <c r="BI24" s="576"/>
      <c r="BJ24" s="577"/>
      <c r="BK24" s="577"/>
      <c r="BL24" s="578"/>
      <c r="BM24" s="552" t="s">
        <v>1568</v>
      </c>
      <c r="BO24" s="576"/>
      <c r="BP24" s="577"/>
      <c r="BQ24" s="577"/>
      <c r="BR24" s="578"/>
      <c r="BS24" s="552" t="s">
        <v>1568</v>
      </c>
      <c r="BU24" s="576"/>
      <c r="BV24" s="577"/>
      <c r="BW24" s="577"/>
      <c r="BX24" s="578"/>
      <c r="BY24" s="552" t="s">
        <v>1568</v>
      </c>
      <c r="CA24" s="576"/>
      <c r="CB24" s="577"/>
      <c r="CC24" s="577"/>
      <c r="CD24" s="578"/>
      <c r="CE24" s="552" t="s">
        <v>1568</v>
      </c>
      <c r="CG24" s="576"/>
      <c r="CH24" s="577"/>
      <c r="CI24" s="577"/>
      <c r="CJ24" s="578"/>
      <c r="CK24" s="552" t="s">
        <v>1568</v>
      </c>
      <c r="CM24" s="576"/>
      <c r="CN24" s="577"/>
      <c r="CO24" s="577"/>
      <c r="CP24" s="578"/>
      <c r="CQ24" s="552" t="s">
        <v>1568</v>
      </c>
      <c r="CS24" s="576"/>
      <c r="CT24" s="577"/>
      <c r="CU24" s="577"/>
      <c r="CV24" s="578"/>
      <c r="CW24" s="552" t="s">
        <v>1568</v>
      </c>
      <c r="CY24" s="576"/>
      <c r="CZ24" s="577"/>
      <c r="DA24" s="577"/>
      <c r="DB24" s="578"/>
      <c r="DC24" s="552" t="s">
        <v>1568</v>
      </c>
      <c r="DE24" s="576"/>
      <c r="DF24" s="577"/>
      <c r="DG24" s="577"/>
      <c r="DH24" s="578"/>
      <c r="DI24" s="552" t="s">
        <v>1568</v>
      </c>
      <c r="DK24" s="576"/>
      <c r="DL24" s="577"/>
      <c r="DM24" s="577"/>
      <c r="DN24" s="578"/>
      <c r="DO24" s="552" t="s">
        <v>1568</v>
      </c>
    </row>
    <row r="25" spans="1:119" s="542" customFormat="1" ht="19.5" customHeight="1" x14ac:dyDescent="0.25">
      <c r="A25" s="576"/>
      <c r="B25" s="577"/>
      <c r="C25" s="577"/>
      <c r="D25" s="578"/>
      <c r="E25" s="552" t="s">
        <v>1569</v>
      </c>
      <c r="G25" s="576"/>
      <c r="H25" s="577"/>
      <c r="I25" s="577"/>
      <c r="J25" s="578"/>
      <c r="K25" s="552" t="s">
        <v>1569</v>
      </c>
      <c r="M25" s="576"/>
      <c r="N25" s="577"/>
      <c r="O25" s="577"/>
      <c r="P25" s="578"/>
      <c r="Q25" s="552" t="s">
        <v>1569</v>
      </c>
      <c r="S25" s="576"/>
      <c r="T25" s="577"/>
      <c r="U25" s="577"/>
      <c r="V25" s="578"/>
      <c r="W25" s="552" t="s">
        <v>1569</v>
      </c>
      <c r="Y25" s="576"/>
      <c r="Z25" s="577"/>
      <c r="AA25" s="577"/>
      <c r="AB25" s="578"/>
      <c r="AC25" s="552" t="s">
        <v>1569</v>
      </c>
      <c r="AE25" s="576"/>
      <c r="AF25" s="577"/>
      <c r="AG25" s="577"/>
      <c r="AH25" s="578"/>
      <c r="AI25" s="552" t="s">
        <v>1569</v>
      </c>
      <c r="AK25" s="576"/>
      <c r="AL25" s="577"/>
      <c r="AM25" s="577"/>
      <c r="AN25" s="578"/>
      <c r="AO25" s="552" t="s">
        <v>1569</v>
      </c>
      <c r="AQ25" s="576"/>
      <c r="AR25" s="577"/>
      <c r="AS25" s="577"/>
      <c r="AT25" s="578"/>
      <c r="AU25" s="552" t="s">
        <v>1569</v>
      </c>
      <c r="AW25" s="576"/>
      <c r="AX25" s="577"/>
      <c r="AY25" s="577"/>
      <c r="AZ25" s="578"/>
      <c r="BA25" s="552" t="s">
        <v>1569</v>
      </c>
      <c r="BC25" s="576"/>
      <c r="BD25" s="577"/>
      <c r="BE25" s="577"/>
      <c r="BF25" s="578"/>
      <c r="BG25" s="552" t="s">
        <v>1569</v>
      </c>
      <c r="BI25" s="576"/>
      <c r="BJ25" s="577"/>
      <c r="BK25" s="577"/>
      <c r="BL25" s="578"/>
      <c r="BM25" s="552" t="s">
        <v>1569</v>
      </c>
      <c r="BO25" s="576"/>
      <c r="BP25" s="577"/>
      <c r="BQ25" s="577"/>
      <c r="BR25" s="578"/>
      <c r="BS25" s="552" t="s">
        <v>1569</v>
      </c>
      <c r="BU25" s="576"/>
      <c r="BV25" s="577"/>
      <c r="BW25" s="577"/>
      <c r="BX25" s="578"/>
      <c r="BY25" s="552" t="s">
        <v>1569</v>
      </c>
      <c r="CA25" s="576"/>
      <c r="CB25" s="577"/>
      <c r="CC25" s="577"/>
      <c r="CD25" s="578"/>
      <c r="CE25" s="552" t="s">
        <v>1569</v>
      </c>
      <c r="CG25" s="576"/>
      <c r="CH25" s="577"/>
      <c r="CI25" s="577"/>
      <c r="CJ25" s="578"/>
      <c r="CK25" s="552" t="s">
        <v>1569</v>
      </c>
      <c r="CM25" s="576"/>
      <c r="CN25" s="577"/>
      <c r="CO25" s="577"/>
      <c r="CP25" s="578"/>
      <c r="CQ25" s="552" t="s">
        <v>1569</v>
      </c>
      <c r="CS25" s="576"/>
      <c r="CT25" s="577"/>
      <c r="CU25" s="577"/>
      <c r="CV25" s="578"/>
      <c r="CW25" s="552" t="s">
        <v>1569</v>
      </c>
      <c r="CY25" s="576"/>
      <c r="CZ25" s="577"/>
      <c r="DA25" s="577"/>
      <c r="DB25" s="578"/>
      <c r="DC25" s="552" t="s">
        <v>1569</v>
      </c>
      <c r="DE25" s="576"/>
      <c r="DF25" s="577"/>
      <c r="DG25" s="577"/>
      <c r="DH25" s="578"/>
      <c r="DI25" s="552" t="s">
        <v>1569</v>
      </c>
      <c r="DK25" s="576"/>
      <c r="DL25" s="577"/>
      <c r="DM25" s="577"/>
      <c r="DN25" s="578"/>
      <c r="DO25" s="552" t="s">
        <v>1569</v>
      </c>
    </row>
    <row r="26" spans="1:119" s="542" customFormat="1" ht="19.5" customHeight="1" x14ac:dyDescent="0.25">
      <c r="A26" s="576"/>
      <c r="B26" s="577"/>
      <c r="C26" s="577"/>
      <c r="D26" s="578"/>
      <c r="E26" s="552" t="s">
        <v>1570</v>
      </c>
      <c r="G26" s="576"/>
      <c r="H26" s="577"/>
      <c r="I26" s="577"/>
      <c r="J26" s="578"/>
      <c r="K26" s="552" t="s">
        <v>1570</v>
      </c>
      <c r="M26" s="576"/>
      <c r="N26" s="577"/>
      <c r="O26" s="577"/>
      <c r="P26" s="578"/>
      <c r="Q26" s="552" t="s">
        <v>1570</v>
      </c>
      <c r="S26" s="576"/>
      <c r="T26" s="577"/>
      <c r="U26" s="577"/>
      <c r="V26" s="578"/>
      <c r="W26" s="552" t="s">
        <v>1570</v>
      </c>
      <c r="Y26" s="576"/>
      <c r="Z26" s="577"/>
      <c r="AA26" s="577"/>
      <c r="AB26" s="578"/>
      <c r="AC26" s="552" t="s">
        <v>1570</v>
      </c>
      <c r="AE26" s="576"/>
      <c r="AF26" s="577"/>
      <c r="AG26" s="577"/>
      <c r="AH26" s="578"/>
      <c r="AI26" s="552" t="s">
        <v>1570</v>
      </c>
      <c r="AK26" s="576"/>
      <c r="AL26" s="577"/>
      <c r="AM26" s="577"/>
      <c r="AN26" s="578"/>
      <c r="AO26" s="552" t="s">
        <v>1570</v>
      </c>
      <c r="AQ26" s="576"/>
      <c r="AR26" s="577"/>
      <c r="AS26" s="577"/>
      <c r="AT26" s="578"/>
      <c r="AU26" s="552" t="s">
        <v>1570</v>
      </c>
      <c r="AW26" s="576"/>
      <c r="AX26" s="577"/>
      <c r="AY26" s="577"/>
      <c r="AZ26" s="578"/>
      <c r="BA26" s="552" t="s">
        <v>1570</v>
      </c>
      <c r="BC26" s="576"/>
      <c r="BD26" s="577"/>
      <c r="BE26" s="577"/>
      <c r="BF26" s="578"/>
      <c r="BG26" s="552" t="s">
        <v>1570</v>
      </c>
      <c r="BI26" s="576"/>
      <c r="BJ26" s="577"/>
      <c r="BK26" s="577"/>
      <c r="BL26" s="578"/>
      <c r="BM26" s="552" t="s">
        <v>1570</v>
      </c>
      <c r="BO26" s="576"/>
      <c r="BP26" s="577"/>
      <c r="BQ26" s="577"/>
      <c r="BR26" s="578"/>
      <c r="BS26" s="552" t="s">
        <v>1570</v>
      </c>
      <c r="BU26" s="576"/>
      <c r="BV26" s="577"/>
      <c r="BW26" s="577"/>
      <c r="BX26" s="578"/>
      <c r="BY26" s="552" t="s">
        <v>1570</v>
      </c>
      <c r="CA26" s="576"/>
      <c r="CB26" s="577"/>
      <c r="CC26" s="577"/>
      <c r="CD26" s="578"/>
      <c r="CE26" s="552" t="s">
        <v>1570</v>
      </c>
      <c r="CG26" s="576"/>
      <c r="CH26" s="577"/>
      <c r="CI26" s="577"/>
      <c r="CJ26" s="578"/>
      <c r="CK26" s="552" t="s">
        <v>1570</v>
      </c>
      <c r="CM26" s="576"/>
      <c r="CN26" s="577"/>
      <c r="CO26" s="577"/>
      <c r="CP26" s="578"/>
      <c r="CQ26" s="552" t="s">
        <v>1570</v>
      </c>
      <c r="CS26" s="576"/>
      <c r="CT26" s="577"/>
      <c r="CU26" s="577"/>
      <c r="CV26" s="578"/>
      <c r="CW26" s="552" t="s">
        <v>1570</v>
      </c>
      <c r="CY26" s="576"/>
      <c r="CZ26" s="577"/>
      <c r="DA26" s="577"/>
      <c r="DB26" s="578"/>
      <c r="DC26" s="552" t="s">
        <v>1570</v>
      </c>
      <c r="DE26" s="576"/>
      <c r="DF26" s="577"/>
      <c r="DG26" s="577"/>
      <c r="DH26" s="578"/>
      <c r="DI26" s="552" t="s">
        <v>1570</v>
      </c>
      <c r="DK26" s="576"/>
      <c r="DL26" s="577"/>
      <c r="DM26" s="577"/>
      <c r="DN26" s="578"/>
      <c r="DO26" s="552" t="s">
        <v>1570</v>
      </c>
    </row>
    <row r="27" spans="1:119" s="542" customFormat="1" ht="19.5" customHeight="1" x14ac:dyDescent="0.25">
      <c r="A27" s="576"/>
      <c r="B27" s="577"/>
      <c r="C27" s="577"/>
      <c r="D27" s="578"/>
      <c r="E27" s="552" t="s">
        <v>1571</v>
      </c>
      <c r="G27" s="576"/>
      <c r="H27" s="577"/>
      <c r="I27" s="577"/>
      <c r="J27" s="578"/>
      <c r="K27" s="552" t="s">
        <v>1571</v>
      </c>
      <c r="M27" s="576"/>
      <c r="N27" s="577"/>
      <c r="O27" s="577"/>
      <c r="P27" s="578"/>
      <c r="Q27" s="552" t="s">
        <v>1571</v>
      </c>
      <c r="S27" s="576"/>
      <c r="T27" s="577"/>
      <c r="U27" s="577"/>
      <c r="V27" s="578"/>
      <c r="W27" s="552" t="s">
        <v>1571</v>
      </c>
      <c r="Y27" s="576"/>
      <c r="Z27" s="577"/>
      <c r="AA27" s="577"/>
      <c r="AB27" s="578"/>
      <c r="AC27" s="552" t="s">
        <v>1571</v>
      </c>
      <c r="AE27" s="576"/>
      <c r="AF27" s="577"/>
      <c r="AG27" s="577"/>
      <c r="AH27" s="578"/>
      <c r="AI27" s="552" t="s">
        <v>1571</v>
      </c>
      <c r="AK27" s="576"/>
      <c r="AL27" s="577"/>
      <c r="AM27" s="577"/>
      <c r="AN27" s="578"/>
      <c r="AO27" s="552" t="s">
        <v>1571</v>
      </c>
      <c r="AQ27" s="576"/>
      <c r="AR27" s="577"/>
      <c r="AS27" s="577"/>
      <c r="AT27" s="578"/>
      <c r="AU27" s="552" t="s">
        <v>1571</v>
      </c>
      <c r="AW27" s="576"/>
      <c r="AX27" s="577"/>
      <c r="AY27" s="577"/>
      <c r="AZ27" s="578"/>
      <c r="BA27" s="552" t="s">
        <v>1571</v>
      </c>
      <c r="BC27" s="576"/>
      <c r="BD27" s="577"/>
      <c r="BE27" s="577"/>
      <c r="BF27" s="578"/>
      <c r="BG27" s="552" t="s">
        <v>1571</v>
      </c>
      <c r="BI27" s="576"/>
      <c r="BJ27" s="577"/>
      <c r="BK27" s="577"/>
      <c r="BL27" s="578"/>
      <c r="BM27" s="552" t="s">
        <v>1571</v>
      </c>
      <c r="BO27" s="576"/>
      <c r="BP27" s="577"/>
      <c r="BQ27" s="577"/>
      <c r="BR27" s="578"/>
      <c r="BS27" s="552" t="s">
        <v>1571</v>
      </c>
      <c r="BU27" s="576"/>
      <c r="BV27" s="577"/>
      <c r="BW27" s="577"/>
      <c r="BX27" s="578"/>
      <c r="BY27" s="552" t="s">
        <v>1571</v>
      </c>
      <c r="CA27" s="576"/>
      <c r="CB27" s="577"/>
      <c r="CC27" s="577"/>
      <c r="CD27" s="578"/>
      <c r="CE27" s="552" t="s">
        <v>1571</v>
      </c>
      <c r="CG27" s="576"/>
      <c r="CH27" s="577"/>
      <c r="CI27" s="577"/>
      <c r="CJ27" s="578"/>
      <c r="CK27" s="552" t="s">
        <v>1571</v>
      </c>
      <c r="CM27" s="576"/>
      <c r="CN27" s="577"/>
      <c r="CO27" s="577"/>
      <c r="CP27" s="578"/>
      <c r="CQ27" s="552" t="s">
        <v>1571</v>
      </c>
      <c r="CS27" s="576"/>
      <c r="CT27" s="577"/>
      <c r="CU27" s="577"/>
      <c r="CV27" s="578"/>
      <c r="CW27" s="552" t="s">
        <v>1571</v>
      </c>
      <c r="CY27" s="576"/>
      <c r="CZ27" s="577"/>
      <c r="DA27" s="577"/>
      <c r="DB27" s="578"/>
      <c r="DC27" s="552" t="s">
        <v>1571</v>
      </c>
      <c r="DE27" s="576"/>
      <c r="DF27" s="577"/>
      <c r="DG27" s="577"/>
      <c r="DH27" s="578"/>
      <c r="DI27" s="552" t="s">
        <v>1571</v>
      </c>
      <c r="DK27" s="576"/>
      <c r="DL27" s="577"/>
      <c r="DM27" s="577"/>
      <c r="DN27" s="578"/>
      <c r="DO27" s="552" t="s">
        <v>1571</v>
      </c>
    </row>
    <row r="28" spans="1:119" s="542" customFormat="1" ht="19.5" customHeight="1" x14ac:dyDescent="0.25">
      <c r="A28" s="576"/>
      <c r="B28" s="577"/>
      <c r="C28" s="577"/>
      <c r="D28" s="578"/>
      <c r="E28" s="552" t="s">
        <v>1572</v>
      </c>
      <c r="G28" s="576"/>
      <c r="H28" s="577"/>
      <c r="I28" s="577"/>
      <c r="J28" s="578"/>
      <c r="K28" s="552" t="s">
        <v>1572</v>
      </c>
      <c r="M28" s="576"/>
      <c r="N28" s="577"/>
      <c r="O28" s="577"/>
      <c r="P28" s="578"/>
      <c r="Q28" s="552" t="s">
        <v>1572</v>
      </c>
      <c r="S28" s="576"/>
      <c r="T28" s="577"/>
      <c r="U28" s="577"/>
      <c r="V28" s="578"/>
      <c r="W28" s="552" t="s">
        <v>1572</v>
      </c>
      <c r="Y28" s="576"/>
      <c r="Z28" s="577"/>
      <c r="AA28" s="577"/>
      <c r="AB28" s="578"/>
      <c r="AC28" s="552" t="s">
        <v>1572</v>
      </c>
      <c r="AE28" s="576"/>
      <c r="AF28" s="577"/>
      <c r="AG28" s="577"/>
      <c r="AH28" s="578"/>
      <c r="AI28" s="552" t="s">
        <v>1572</v>
      </c>
      <c r="AK28" s="576"/>
      <c r="AL28" s="577"/>
      <c r="AM28" s="577"/>
      <c r="AN28" s="578"/>
      <c r="AO28" s="552" t="s">
        <v>1572</v>
      </c>
      <c r="AQ28" s="576"/>
      <c r="AR28" s="577"/>
      <c r="AS28" s="577"/>
      <c r="AT28" s="578"/>
      <c r="AU28" s="552" t="s">
        <v>1572</v>
      </c>
      <c r="AW28" s="576"/>
      <c r="AX28" s="577"/>
      <c r="AY28" s="577"/>
      <c r="AZ28" s="578"/>
      <c r="BA28" s="552" t="s">
        <v>1572</v>
      </c>
      <c r="BC28" s="576"/>
      <c r="BD28" s="577"/>
      <c r="BE28" s="577"/>
      <c r="BF28" s="578"/>
      <c r="BG28" s="552" t="s">
        <v>1572</v>
      </c>
      <c r="BI28" s="576"/>
      <c r="BJ28" s="577"/>
      <c r="BK28" s="577"/>
      <c r="BL28" s="578"/>
      <c r="BM28" s="552" t="s">
        <v>1572</v>
      </c>
      <c r="BO28" s="576"/>
      <c r="BP28" s="577"/>
      <c r="BQ28" s="577"/>
      <c r="BR28" s="578"/>
      <c r="BS28" s="552" t="s">
        <v>1572</v>
      </c>
      <c r="BU28" s="576"/>
      <c r="BV28" s="577"/>
      <c r="BW28" s="577"/>
      <c r="BX28" s="578"/>
      <c r="BY28" s="552" t="s">
        <v>1572</v>
      </c>
      <c r="CA28" s="576"/>
      <c r="CB28" s="577"/>
      <c r="CC28" s="577"/>
      <c r="CD28" s="578"/>
      <c r="CE28" s="552" t="s">
        <v>1572</v>
      </c>
      <c r="CG28" s="576"/>
      <c r="CH28" s="577"/>
      <c r="CI28" s="577"/>
      <c r="CJ28" s="578"/>
      <c r="CK28" s="552" t="s">
        <v>1572</v>
      </c>
      <c r="CM28" s="576"/>
      <c r="CN28" s="577"/>
      <c r="CO28" s="577"/>
      <c r="CP28" s="578"/>
      <c r="CQ28" s="552" t="s">
        <v>1572</v>
      </c>
      <c r="CS28" s="576"/>
      <c r="CT28" s="577"/>
      <c r="CU28" s="577"/>
      <c r="CV28" s="578"/>
      <c r="CW28" s="552" t="s">
        <v>1572</v>
      </c>
      <c r="CY28" s="576"/>
      <c r="CZ28" s="577"/>
      <c r="DA28" s="577"/>
      <c r="DB28" s="578"/>
      <c r="DC28" s="552" t="s">
        <v>1572</v>
      </c>
      <c r="DE28" s="576"/>
      <c r="DF28" s="577"/>
      <c r="DG28" s="577"/>
      <c r="DH28" s="578"/>
      <c r="DI28" s="552" t="s">
        <v>1572</v>
      </c>
      <c r="DK28" s="576"/>
      <c r="DL28" s="577"/>
      <c r="DM28" s="577"/>
      <c r="DN28" s="578"/>
      <c r="DO28" s="552" t="s">
        <v>1572</v>
      </c>
    </row>
    <row r="29" spans="1:119" s="542" customFormat="1" ht="19.5" customHeight="1" x14ac:dyDescent="0.25">
      <c r="A29" s="576"/>
      <c r="B29" s="577"/>
      <c r="C29" s="577"/>
      <c r="D29" s="578"/>
      <c r="E29" s="552" t="s">
        <v>1573</v>
      </c>
      <c r="G29" s="576"/>
      <c r="H29" s="577"/>
      <c r="I29" s="577"/>
      <c r="J29" s="578"/>
      <c r="K29" s="552" t="s">
        <v>1573</v>
      </c>
      <c r="M29" s="576"/>
      <c r="N29" s="577"/>
      <c r="O29" s="577"/>
      <c r="P29" s="578"/>
      <c r="Q29" s="552" t="s">
        <v>1573</v>
      </c>
      <c r="S29" s="576"/>
      <c r="T29" s="577"/>
      <c r="U29" s="577"/>
      <c r="V29" s="578"/>
      <c r="W29" s="552" t="s">
        <v>1573</v>
      </c>
      <c r="Y29" s="576"/>
      <c r="Z29" s="577"/>
      <c r="AA29" s="577"/>
      <c r="AB29" s="578"/>
      <c r="AC29" s="552" t="s">
        <v>1573</v>
      </c>
      <c r="AE29" s="576"/>
      <c r="AF29" s="577"/>
      <c r="AG29" s="577"/>
      <c r="AH29" s="578"/>
      <c r="AI29" s="552" t="s">
        <v>1573</v>
      </c>
      <c r="AK29" s="576"/>
      <c r="AL29" s="577"/>
      <c r="AM29" s="577"/>
      <c r="AN29" s="578"/>
      <c r="AO29" s="552" t="s">
        <v>1573</v>
      </c>
      <c r="AQ29" s="576"/>
      <c r="AR29" s="577"/>
      <c r="AS29" s="577"/>
      <c r="AT29" s="578"/>
      <c r="AU29" s="552" t="s">
        <v>1573</v>
      </c>
      <c r="AW29" s="576"/>
      <c r="AX29" s="577"/>
      <c r="AY29" s="577"/>
      <c r="AZ29" s="578"/>
      <c r="BA29" s="552" t="s">
        <v>1573</v>
      </c>
      <c r="BC29" s="576"/>
      <c r="BD29" s="577"/>
      <c r="BE29" s="577"/>
      <c r="BF29" s="578"/>
      <c r="BG29" s="552" t="s">
        <v>1573</v>
      </c>
      <c r="BI29" s="576"/>
      <c r="BJ29" s="577"/>
      <c r="BK29" s="577"/>
      <c r="BL29" s="578"/>
      <c r="BM29" s="552" t="s">
        <v>1573</v>
      </c>
      <c r="BO29" s="576"/>
      <c r="BP29" s="577"/>
      <c r="BQ29" s="577"/>
      <c r="BR29" s="578"/>
      <c r="BS29" s="552" t="s">
        <v>1573</v>
      </c>
      <c r="BU29" s="576"/>
      <c r="BV29" s="577"/>
      <c r="BW29" s="577"/>
      <c r="BX29" s="578"/>
      <c r="BY29" s="552" t="s">
        <v>1573</v>
      </c>
      <c r="CA29" s="576"/>
      <c r="CB29" s="577"/>
      <c r="CC29" s="577"/>
      <c r="CD29" s="578"/>
      <c r="CE29" s="552" t="s">
        <v>1573</v>
      </c>
      <c r="CG29" s="576"/>
      <c r="CH29" s="577"/>
      <c r="CI29" s="577"/>
      <c r="CJ29" s="578"/>
      <c r="CK29" s="552" t="s">
        <v>1573</v>
      </c>
      <c r="CM29" s="576"/>
      <c r="CN29" s="577"/>
      <c r="CO29" s="577"/>
      <c r="CP29" s="578"/>
      <c r="CQ29" s="552" t="s">
        <v>1573</v>
      </c>
      <c r="CS29" s="576"/>
      <c r="CT29" s="577"/>
      <c r="CU29" s="577"/>
      <c r="CV29" s="578"/>
      <c r="CW29" s="552" t="s">
        <v>1573</v>
      </c>
      <c r="CY29" s="576"/>
      <c r="CZ29" s="577"/>
      <c r="DA29" s="577"/>
      <c r="DB29" s="578"/>
      <c r="DC29" s="552" t="s">
        <v>1573</v>
      </c>
      <c r="DE29" s="576"/>
      <c r="DF29" s="577"/>
      <c r="DG29" s="577"/>
      <c r="DH29" s="578"/>
      <c r="DI29" s="552" t="s">
        <v>1573</v>
      </c>
      <c r="DK29" s="576"/>
      <c r="DL29" s="577"/>
      <c r="DM29" s="577"/>
      <c r="DN29" s="578"/>
      <c r="DO29" s="552" t="s">
        <v>1573</v>
      </c>
    </row>
    <row r="30" spans="1:119" s="542" customFormat="1" ht="19.5" customHeight="1" thickBot="1" x14ac:dyDescent="0.3">
      <c r="A30" s="579"/>
      <c r="B30" s="580"/>
      <c r="C30" s="580"/>
      <c r="D30" s="581"/>
      <c r="E30" s="553" t="s">
        <v>1574</v>
      </c>
      <c r="G30" s="579"/>
      <c r="H30" s="580"/>
      <c r="I30" s="580"/>
      <c r="J30" s="581"/>
      <c r="K30" s="553" t="s">
        <v>1574</v>
      </c>
      <c r="M30" s="579"/>
      <c r="N30" s="580"/>
      <c r="O30" s="580"/>
      <c r="P30" s="581"/>
      <c r="Q30" s="553" t="s">
        <v>1574</v>
      </c>
      <c r="S30" s="579"/>
      <c r="T30" s="580"/>
      <c r="U30" s="580"/>
      <c r="V30" s="581"/>
      <c r="W30" s="553" t="s">
        <v>1574</v>
      </c>
      <c r="Y30" s="579"/>
      <c r="Z30" s="580"/>
      <c r="AA30" s="580"/>
      <c r="AB30" s="581"/>
      <c r="AC30" s="553" t="s">
        <v>1574</v>
      </c>
      <c r="AE30" s="579"/>
      <c r="AF30" s="580"/>
      <c r="AG30" s="580"/>
      <c r="AH30" s="581"/>
      <c r="AI30" s="553" t="s">
        <v>1574</v>
      </c>
      <c r="AK30" s="579"/>
      <c r="AL30" s="580"/>
      <c r="AM30" s="580"/>
      <c r="AN30" s="581"/>
      <c r="AO30" s="553" t="s">
        <v>1574</v>
      </c>
      <c r="AQ30" s="579"/>
      <c r="AR30" s="580"/>
      <c r="AS30" s="580"/>
      <c r="AT30" s="581"/>
      <c r="AU30" s="553" t="s">
        <v>1574</v>
      </c>
      <c r="AW30" s="579"/>
      <c r="AX30" s="580"/>
      <c r="AY30" s="580"/>
      <c r="AZ30" s="581"/>
      <c r="BA30" s="553" t="s">
        <v>1574</v>
      </c>
      <c r="BC30" s="579"/>
      <c r="BD30" s="580"/>
      <c r="BE30" s="580"/>
      <c r="BF30" s="581"/>
      <c r="BG30" s="553" t="s">
        <v>1574</v>
      </c>
      <c r="BI30" s="579"/>
      <c r="BJ30" s="580"/>
      <c r="BK30" s="580"/>
      <c r="BL30" s="581"/>
      <c r="BM30" s="553" t="s">
        <v>1574</v>
      </c>
      <c r="BO30" s="579"/>
      <c r="BP30" s="580"/>
      <c r="BQ30" s="580"/>
      <c r="BR30" s="581"/>
      <c r="BS30" s="553" t="s">
        <v>1574</v>
      </c>
      <c r="BU30" s="579"/>
      <c r="BV30" s="580"/>
      <c r="BW30" s="580"/>
      <c r="BX30" s="581"/>
      <c r="BY30" s="553" t="s">
        <v>1574</v>
      </c>
      <c r="CA30" s="579"/>
      <c r="CB30" s="580"/>
      <c r="CC30" s="580"/>
      <c r="CD30" s="581"/>
      <c r="CE30" s="553" t="s">
        <v>1574</v>
      </c>
      <c r="CG30" s="579"/>
      <c r="CH30" s="580"/>
      <c r="CI30" s="580"/>
      <c r="CJ30" s="581"/>
      <c r="CK30" s="553" t="s">
        <v>1574</v>
      </c>
      <c r="CM30" s="579"/>
      <c r="CN30" s="580"/>
      <c r="CO30" s="580"/>
      <c r="CP30" s="581"/>
      <c r="CQ30" s="553" t="s">
        <v>1574</v>
      </c>
      <c r="CS30" s="579"/>
      <c r="CT30" s="580"/>
      <c r="CU30" s="580"/>
      <c r="CV30" s="581"/>
      <c r="CW30" s="553" t="s">
        <v>1574</v>
      </c>
      <c r="CY30" s="579"/>
      <c r="CZ30" s="580"/>
      <c r="DA30" s="580"/>
      <c r="DB30" s="581"/>
      <c r="DC30" s="553" t="s">
        <v>1574</v>
      </c>
      <c r="DE30" s="579"/>
      <c r="DF30" s="580"/>
      <c r="DG30" s="580"/>
      <c r="DH30" s="581"/>
      <c r="DI30" s="553" t="s">
        <v>1574</v>
      </c>
      <c r="DK30" s="579"/>
      <c r="DL30" s="580"/>
      <c r="DM30" s="580"/>
      <c r="DN30" s="581"/>
      <c r="DO30" s="553" t="s">
        <v>1574</v>
      </c>
    </row>
    <row r="31" spans="1:119" s="542" customFormat="1" ht="15" customHeight="1" thickBot="1" x14ac:dyDescent="0.3">
      <c r="A31" s="582"/>
      <c r="B31" s="582"/>
      <c r="C31" s="583"/>
      <c r="D31" s="583"/>
      <c r="E31" s="554"/>
      <c r="G31" s="582"/>
      <c r="H31" s="582"/>
      <c r="I31" s="583"/>
      <c r="J31" s="583"/>
      <c r="K31" s="554"/>
      <c r="M31" s="582"/>
      <c r="N31" s="582"/>
      <c r="O31" s="583"/>
      <c r="P31" s="583"/>
      <c r="Q31" s="554"/>
      <c r="S31" s="582"/>
      <c r="T31" s="582"/>
      <c r="U31" s="583"/>
      <c r="V31" s="583"/>
      <c r="W31" s="554"/>
      <c r="Y31" s="582"/>
      <c r="Z31" s="582"/>
      <c r="AA31" s="583"/>
      <c r="AB31" s="583"/>
      <c r="AC31" s="554"/>
      <c r="AE31" s="582"/>
      <c r="AF31" s="582"/>
      <c r="AG31" s="583"/>
      <c r="AH31" s="583"/>
      <c r="AI31" s="554"/>
      <c r="AK31" s="582"/>
      <c r="AL31" s="582"/>
      <c r="AM31" s="583"/>
      <c r="AN31" s="583"/>
      <c r="AO31" s="554"/>
      <c r="AQ31" s="582"/>
      <c r="AR31" s="582"/>
      <c r="AS31" s="583"/>
      <c r="AT31" s="583"/>
      <c r="AU31" s="554"/>
      <c r="AW31" s="582"/>
      <c r="AX31" s="582"/>
      <c r="AY31" s="583"/>
      <c r="AZ31" s="583"/>
      <c r="BA31" s="554"/>
      <c r="BC31" s="582"/>
      <c r="BD31" s="582"/>
      <c r="BE31" s="583"/>
      <c r="BF31" s="583"/>
      <c r="BG31" s="554"/>
      <c r="BI31" s="582"/>
      <c r="BJ31" s="582"/>
      <c r="BK31" s="583"/>
      <c r="BL31" s="583"/>
      <c r="BM31" s="554"/>
      <c r="BO31" s="582"/>
      <c r="BP31" s="582"/>
      <c r="BQ31" s="583"/>
      <c r="BR31" s="583"/>
      <c r="BS31" s="554"/>
      <c r="BU31" s="582"/>
      <c r="BV31" s="582"/>
      <c r="BW31" s="583"/>
      <c r="BX31" s="583"/>
      <c r="BY31" s="554"/>
      <c r="CA31" s="582"/>
      <c r="CB31" s="582"/>
      <c r="CC31" s="583"/>
      <c r="CD31" s="583"/>
      <c r="CE31" s="554"/>
      <c r="CG31" s="582"/>
      <c r="CH31" s="582"/>
      <c r="CI31" s="583"/>
      <c r="CJ31" s="583"/>
      <c r="CK31" s="554"/>
      <c r="CM31" s="582"/>
      <c r="CN31" s="582"/>
      <c r="CO31" s="583"/>
      <c r="CP31" s="583"/>
      <c r="CQ31" s="554"/>
      <c r="CS31" s="582"/>
      <c r="CT31" s="582"/>
      <c r="CU31" s="583"/>
      <c r="CV31" s="583"/>
      <c r="CW31" s="554"/>
      <c r="CY31" s="582"/>
      <c r="CZ31" s="582"/>
      <c r="DA31" s="583"/>
      <c r="DB31" s="583"/>
      <c r="DC31" s="554"/>
      <c r="DE31" s="582"/>
      <c r="DF31" s="582"/>
      <c r="DG31" s="583"/>
      <c r="DH31" s="583"/>
      <c r="DI31" s="554"/>
      <c r="DK31" s="582"/>
      <c r="DL31" s="582"/>
      <c r="DM31" s="583"/>
      <c r="DN31" s="583"/>
      <c r="DO31" s="554"/>
    </row>
    <row r="32" spans="1:119" s="542" customFormat="1" ht="19.5" customHeight="1" x14ac:dyDescent="0.25">
      <c r="A32" s="573" t="s">
        <v>1564</v>
      </c>
      <c r="B32" s="574" t="s">
        <v>20</v>
      </c>
      <c r="C32" s="574" t="s">
        <v>21</v>
      </c>
      <c r="D32" s="575" t="s">
        <v>1561</v>
      </c>
      <c r="E32" s="555" t="s">
        <v>1575</v>
      </c>
      <c r="G32" s="573" t="s">
        <v>1564</v>
      </c>
      <c r="H32" s="574" t="s">
        <v>20</v>
      </c>
      <c r="I32" s="574" t="s">
        <v>21</v>
      </c>
      <c r="J32" s="575" t="s">
        <v>1561</v>
      </c>
      <c r="K32" s="555" t="s">
        <v>1575</v>
      </c>
      <c r="M32" s="573" t="s">
        <v>1564</v>
      </c>
      <c r="N32" s="574" t="s">
        <v>20</v>
      </c>
      <c r="O32" s="574" t="s">
        <v>21</v>
      </c>
      <c r="P32" s="575" t="s">
        <v>1561</v>
      </c>
      <c r="Q32" s="555" t="s">
        <v>1575</v>
      </c>
      <c r="S32" s="573" t="s">
        <v>1564</v>
      </c>
      <c r="T32" s="574" t="s">
        <v>20</v>
      </c>
      <c r="U32" s="574" t="s">
        <v>21</v>
      </c>
      <c r="V32" s="575" t="s">
        <v>1561</v>
      </c>
      <c r="W32" s="555" t="s">
        <v>1575</v>
      </c>
      <c r="Y32" s="573" t="s">
        <v>1564</v>
      </c>
      <c r="Z32" s="574" t="s">
        <v>20</v>
      </c>
      <c r="AA32" s="574" t="s">
        <v>21</v>
      </c>
      <c r="AB32" s="575" t="s">
        <v>1561</v>
      </c>
      <c r="AC32" s="555" t="s">
        <v>1575</v>
      </c>
      <c r="AE32" s="573" t="s">
        <v>1564</v>
      </c>
      <c r="AF32" s="574" t="s">
        <v>20</v>
      </c>
      <c r="AG32" s="574" t="s">
        <v>21</v>
      </c>
      <c r="AH32" s="575" t="s">
        <v>1561</v>
      </c>
      <c r="AI32" s="555" t="s">
        <v>1575</v>
      </c>
      <c r="AK32" s="573" t="s">
        <v>1564</v>
      </c>
      <c r="AL32" s="574" t="s">
        <v>20</v>
      </c>
      <c r="AM32" s="574" t="s">
        <v>21</v>
      </c>
      <c r="AN32" s="575" t="s">
        <v>1561</v>
      </c>
      <c r="AO32" s="555" t="s">
        <v>1575</v>
      </c>
      <c r="AQ32" s="573" t="s">
        <v>1564</v>
      </c>
      <c r="AR32" s="574" t="s">
        <v>20</v>
      </c>
      <c r="AS32" s="574" t="s">
        <v>21</v>
      </c>
      <c r="AT32" s="575" t="s">
        <v>1561</v>
      </c>
      <c r="AU32" s="555" t="s">
        <v>1575</v>
      </c>
      <c r="AW32" s="573" t="s">
        <v>1564</v>
      </c>
      <c r="AX32" s="574" t="s">
        <v>20</v>
      </c>
      <c r="AY32" s="574" t="s">
        <v>21</v>
      </c>
      <c r="AZ32" s="575" t="s">
        <v>1561</v>
      </c>
      <c r="BA32" s="555" t="s">
        <v>1575</v>
      </c>
      <c r="BC32" s="573" t="s">
        <v>1564</v>
      </c>
      <c r="BD32" s="574" t="s">
        <v>20</v>
      </c>
      <c r="BE32" s="574" t="s">
        <v>21</v>
      </c>
      <c r="BF32" s="575" t="s">
        <v>1561</v>
      </c>
      <c r="BG32" s="555" t="s">
        <v>1575</v>
      </c>
      <c r="BI32" s="573" t="s">
        <v>1564</v>
      </c>
      <c r="BJ32" s="574" t="s">
        <v>20</v>
      </c>
      <c r="BK32" s="574" t="s">
        <v>21</v>
      </c>
      <c r="BL32" s="575" t="s">
        <v>1561</v>
      </c>
      <c r="BM32" s="555" t="s">
        <v>1575</v>
      </c>
      <c r="BO32" s="573" t="s">
        <v>1564</v>
      </c>
      <c r="BP32" s="574" t="s">
        <v>20</v>
      </c>
      <c r="BQ32" s="574" t="s">
        <v>21</v>
      </c>
      <c r="BR32" s="575" t="s">
        <v>1561</v>
      </c>
      <c r="BS32" s="555" t="s">
        <v>1575</v>
      </c>
      <c r="BU32" s="573" t="s">
        <v>1564</v>
      </c>
      <c r="BV32" s="574" t="s">
        <v>20</v>
      </c>
      <c r="BW32" s="574" t="s">
        <v>21</v>
      </c>
      <c r="BX32" s="575" t="s">
        <v>1561</v>
      </c>
      <c r="BY32" s="555" t="s">
        <v>1575</v>
      </c>
      <c r="CA32" s="573" t="s">
        <v>1564</v>
      </c>
      <c r="CB32" s="574" t="s">
        <v>20</v>
      </c>
      <c r="CC32" s="574" t="s">
        <v>21</v>
      </c>
      <c r="CD32" s="575" t="s">
        <v>1561</v>
      </c>
      <c r="CE32" s="555" t="s">
        <v>1575</v>
      </c>
      <c r="CG32" s="573" t="s">
        <v>1564</v>
      </c>
      <c r="CH32" s="574" t="s">
        <v>20</v>
      </c>
      <c r="CI32" s="574" t="s">
        <v>21</v>
      </c>
      <c r="CJ32" s="575" t="s">
        <v>1561</v>
      </c>
      <c r="CK32" s="555" t="s">
        <v>1575</v>
      </c>
      <c r="CM32" s="573" t="s">
        <v>1564</v>
      </c>
      <c r="CN32" s="574" t="s">
        <v>20</v>
      </c>
      <c r="CO32" s="574" t="s">
        <v>21</v>
      </c>
      <c r="CP32" s="575" t="s">
        <v>1561</v>
      </c>
      <c r="CQ32" s="555" t="s">
        <v>1575</v>
      </c>
      <c r="CS32" s="573" t="s">
        <v>1564</v>
      </c>
      <c r="CT32" s="574" t="s">
        <v>20</v>
      </c>
      <c r="CU32" s="574" t="s">
        <v>21</v>
      </c>
      <c r="CV32" s="575" t="s">
        <v>1561</v>
      </c>
      <c r="CW32" s="555" t="s">
        <v>1575</v>
      </c>
      <c r="CY32" s="573" t="s">
        <v>1564</v>
      </c>
      <c r="CZ32" s="574" t="s">
        <v>20</v>
      </c>
      <c r="DA32" s="574" t="s">
        <v>21</v>
      </c>
      <c r="DB32" s="575" t="s">
        <v>1561</v>
      </c>
      <c r="DC32" s="555" t="s">
        <v>1575</v>
      </c>
      <c r="DE32" s="573" t="s">
        <v>1564</v>
      </c>
      <c r="DF32" s="574" t="s">
        <v>20</v>
      </c>
      <c r="DG32" s="574" t="s">
        <v>21</v>
      </c>
      <c r="DH32" s="575" t="s">
        <v>1561</v>
      </c>
      <c r="DI32" s="555" t="s">
        <v>1575</v>
      </c>
      <c r="DK32" s="573" t="s">
        <v>1564</v>
      </c>
      <c r="DL32" s="574" t="s">
        <v>20</v>
      </c>
      <c r="DM32" s="574" t="s">
        <v>21</v>
      </c>
      <c r="DN32" s="575" t="s">
        <v>1561</v>
      </c>
      <c r="DO32" s="555" t="s">
        <v>1575</v>
      </c>
    </row>
    <row r="33" spans="1:119" s="542" customFormat="1" ht="19.5" customHeight="1" x14ac:dyDescent="0.25">
      <c r="A33" s="576"/>
      <c r="B33" s="577"/>
      <c r="C33" s="577"/>
      <c r="D33" s="578"/>
      <c r="E33" s="552" t="s">
        <v>1576</v>
      </c>
      <c r="G33" s="576"/>
      <c r="H33" s="577"/>
      <c r="I33" s="577"/>
      <c r="J33" s="578"/>
      <c r="K33" s="552" t="s">
        <v>1576</v>
      </c>
      <c r="M33" s="576"/>
      <c r="N33" s="577"/>
      <c r="O33" s="577"/>
      <c r="P33" s="578"/>
      <c r="Q33" s="552" t="s">
        <v>1576</v>
      </c>
      <c r="S33" s="576"/>
      <c r="T33" s="577"/>
      <c r="U33" s="577"/>
      <c r="V33" s="578"/>
      <c r="W33" s="552" t="s">
        <v>1576</v>
      </c>
      <c r="Y33" s="576"/>
      <c r="Z33" s="577"/>
      <c r="AA33" s="577"/>
      <c r="AB33" s="578"/>
      <c r="AC33" s="552" t="s">
        <v>1576</v>
      </c>
      <c r="AE33" s="576"/>
      <c r="AF33" s="577"/>
      <c r="AG33" s="577"/>
      <c r="AH33" s="578"/>
      <c r="AI33" s="552" t="s">
        <v>1576</v>
      </c>
      <c r="AK33" s="576"/>
      <c r="AL33" s="577"/>
      <c r="AM33" s="577"/>
      <c r="AN33" s="578"/>
      <c r="AO33" s="552" t="s">
        <v>1576</v>
      </c>
      <c r="AQ33" s="576"/>
      <c r="AR33" s="577"/>
      <c r="AS33" s="577"/>
      <c r="AT33" s="578"/>
      <c r="AU33" s="552" t="s">
        <v>1576</v>
      </c>
      <c r="AW33" s="576"/>
      <c r="AX33" s="577"/>
      <c r="AY33" s="577"/>
      <c r="AZ33" s="578"/>
      <c r="BA33" s="552" t="s">
        <v>1576</v>
      </c>
      <c r="BC33" s="576"/>
      <c r="BD33" s="577"/>
      <c r="BE33" s="577"/>
      <c r="BF33" s="578"/>
      <c r="BG33" s="552" t="s">
        <v>1576</v>
      </c>
      <c r="BI33" s="576"/>
      <c r="BJ33" s="577"/>
      <c r="BK33" s="577"/>
      <c r="BL33" s="578"/>
      <c r="BM33" s="552" t="s">
        <v>1576</v>
      </c>
      <c r="BO33" s="576"/>
      <c r="BP33" s="577"/>
      <c r="BQ33" s="577"/>
      <c r="BR33" s="578"/>
      <c r="BS33" s="552" t="s">
        <v>1576</v>
      </c>
      <c r="BU33" s="576"/>
      <c r="BV33" s="577"/>
      <c r="BW33" s="577"/>
      <c r="BX33" s="578"/>
      <c r="BY33" s="552" t="s">
        <v>1576</v>
      </c>
      <c r="CA33" s="576"/>
      <c r="CB33" s="577"/>
      <c r="CC33" s="577"/>
      <c r="CD33" s="578"/>
      <c r="CE33" s="552" t="s">
        <v>1576</v>
      </c>
      <c r="CG33" s="576"/>
      <c r="CH33" s="577"/>
      <c r="CI33" s="577"/>
      <c r="CJ33" s="578"/>
      <c r="CK33" s="552" t="s">
        <v>1576</v>
      </c>
      <c r="CM33" s="576"/>
      <c r="CN33" s="577"/>
      <c r="CO33" s="577"/>
      <c r="CP33" s="578"/>
      <c r="CQ33" s="552" t="s">
        <v>1576</v>
      </c>
      <c r="CS33" s="576"/>
      <c r="CT33" s="577"/>
      <c r="CU33" s="577"/>
      <c r="CV33" s="578"/>
      <c r="CW33" s="552" t="s">
        <v>1576</v>
      </c>
      <c r="CY33" s="576"/>
      <c r="CZ33" s="577"/>
      <c r="DA33" s="577"/>
      <c r="DB33" s="578"/>
      <c r="DC33" s="552" t="s">
        <v>1576</v>
      </c>
      <c r="DE33" s="576"/>
      <c r="DF33" s="577"/>
      <c r="DG33" s="577"/>
      <c r="DH33" s="578"/>
      <c r="DI33" s="552" t="s">
        <v>1576</v>
      </c>
      <c r="DK33" s="576"/>
      <c r="DL33" s="577"/>
      <c r="DM33" s="577"/>
      <c r="DN33" s="578"/>
      <c r="DO33" s="552" t="s">
        <v>1576</v>
      </c>
    </row>
    <row r="34" spans="1:119" s="542" customFormat="1" ht="19.5" customHeight="1" x14ac:dyDescent="0.25">
      <c r="A34" s="584"/>
      <c r="B34" s="584"/>
      <c r="C34" s="584"/>
      <c r="D34" s="578"/>
      <c r="E34" s="552" t="s">
        <v>1577</v>
      </c>
      <c r="G34" s="584"/>
      <c r="H34" s="584"/>
      <c r="I34" s="584"/>
      <c r="J34" s="578"/>
      <c r="K34" s="552" t="s">
        <v>1577</v>
      </c>
      <c r="M34" s="584"/>
      <c r="N34" s="584"/>
      <c r="O34" s="584"/>
      <c r="P34" s="578"/>
      <c r="Q34" s="552" t="s">
        <v>1577</v>
      </c>
      <c r="S34" s="584"/>
      <c r="T34" s="584"/>
      <c r="U34" s="584"/>
      <c r="V34" s="578"/>
      <c r="W34" s="552" t="s">
        <v>1577</v>
      </c>
      <c r="Y34" s="584"/>
      <c r="Z34" s="584"/>
      <c r="AA34" s="584"/>
      <c r="AB34" s="578"/>
      <c r="AC34" s="552" t="s">
        <v>1577</v>
      </c>
      <c r="AE34" s="584"/>
      <c r="AF34" s="584"/>
      <c r="AG34" s="584"/>
      <c r="AH34" s="578"/>
      <c r="AI34" s="552" t="s">
        <v>1577</v>
      </c>
      <c r="AK34" s="584"/>
      <c r="AL34" s="584"/>
      <c r="AM34" s="584"/>
      <c r="AN34" s="578"/>
      <c r="AO34" s="552" t="s">
        <v>1577</v>
      </c>
      <c r="AQ34" s="584"/>
      <c r="AR34" s="584"/>
      <c r="AS34" s="584"/>
      <c r="AT34" s="578"/>
      <c r="AU34" s="552" t="s">
        <v>1577</v>
      </c>
      <c r="AW34" s="584"/>
      <c r="AX34" s="584"/>
      <c r="AY34" s="584"/>
      <c r="AZ34" s="578"/>
      <c r="BA34" s="552" t="s">
        <v>1577</v>
      </c>
      <c r="BC34" s="584"/>
      <c r="BD34" s="584"/>
      <c r="BE34" s="584"/>
      <c r="BF34" s="578"/>
      <c r="BG34" s="552" t="s">
        <v>1577</v>
      </c>
      <c r="BI34" s="584"/>
      <c r="BJ34" s="584"/>
      <c r="BK34" s="584"/>
      <c r="BL34" s="578"/>
      <c r="BM34" s="552" t="s">
        <v>1577</v>
      </c>
      <c r="BO34" s="584"/>
      <c r="BP34" s="584"/>
      <c r="BQ34" s="584"/>
      <c r="BR34" s="578"/>
      <c r="BS34" s="552" t="s">
        <v>1577</v>
      </c>
      <c r="BU34" s="584"/>
      <c r="BV34" s="584"/>
      <c r="BW34" s="584"/>
      <c r="BX34" s="578"/>
      <c r="BY34" s="552" t="s">
        <v>1577</v>
      </c>
      <c r="CA34" s="584"/>
      <c r="CB34" s="584"/>
      <c r="CC34" s="584"/>
      <c r="CD34" s="578"/>
      <c r="CE34" s="552" t="s">
        <v>1577</v>
      </c>
      <c r="CG34" s="584"/>
      <c r="CH34" s="584"/>
      <c r="CI34" s="584"/>
      <c r="CJ34" s="578"/>
      <c r="CK34" s="552" t="s">
        <v>1577</v>
      </c>
      <c r="CM34" s="584"/>
      <c r="CN34" s="584"/>
      <c r="CO34" s="584"/>
      <c r="CP34" s="578"/>
      <c r="CQ34" s="552" t="s">
        <v>1577</v>
      </c>
      <c r="CS34" s="584"/>
      <c r="CT34" s="584"/>
      <c r="CU34" s="584"/>
      <c r="CV34" s="578"/>
      <c r="CW34" s="552" t="s">
        <v>1577</v>
      </c>
      <c r="CY34" s="584"/>
      <c r="CZ34" s="584"/>
      <c r="DA34" s="584"/>
      <c r="DB34" s="578"/>
      <c r="DC34" s="552" t="s">
        <v>1577</v>
      </c>
      <c r="DE34" s="584"/>
      <c r="DF34" s="584"/>
      <c r="DG34" s="584"/>
      <c r="DH34" s="578"/>
      <c r="DI34" s="552" t="s">
        <v>1577</v>
      </c>
      <c r="DK34" s="584"/>
      <c r="DL34" s="584"/>
      <c r="DM34" s="584"/>
      <c r="DN34" s="578"/>
      <c r="DO34" s="552" t="s">
        <v>1577</v>
      </c>
    </row>
    <row r="35" spans="1:119" s="542" customFormat="1" ht="19.5" customHeight="1" x14ac:dyDescent="0.25">
      <c r="A35" s="584"/>
      <c r="B35" s="584"/>
      <c r="C35" s="584"/>
      <c r="D35" s="578"/>
      <c r="E35" s="552" t="s">
        <v>1578</v>
      </c>
      <c r="G35" s="584"/>
      <c r="H35" s="584"/>
      <c r="I35" s="584"/>
      <c r="J35" s="578"/>
      <c r="K35" s="552" t="s">
        <v>1578</v>
      </c>
      <c r="M35" s="584"/>
      <c r="N35" s="584"/>
      <c r="O35" s="584"/>
      <c r="P35" s="578"/>
      <c r="Q35" s="552" t="s">
        <v>1578</v>
      </c>
      <c r="S35" s="584"/>
      <c r="T35" s="584"/>
      <c r="U35" s="584"/>
      <c r="V35" s="578"/>
      <c r="W35" s="552" t="s">
        <v>1578</v>
      </c>
      <c r="Y35" s="584"/>
      <c r="Z35" s="584"/>
      <c r="AA35" s="584"/>
      <c r="AB35" s="578"/>
      <c r="AC35" s="552" t="s">
        <v>1578</v>
      </c>
      <c r="AE35" s="584"/>
      <c r="AF35" s="584"/>
      <c r="AG35" s="584"/>
      <c r="AH35" s="578"/>
      <c r="AI35" s="552" t="s">
        <v>1578</v>
      </c>
      <c r="AK35" s="584"/>
      <c r="AL35" s="584"/>
      <c r="AM35" s="584"/>
      <c r="AN35" s="578"/>
      <c r="AO35" s="552" t="s">
        <v>1578</v>
      </c>
      <c r="AQ35" s="584"/>
      <c r="AR35" s="584"/>
      <c r="AS35" s="584"/>
      <c r="AT35" s="578"/>
      <c r="AU35" s="552" t="s">
        <v>1578</v>
      </c>
      <c r="AW35" s="584"/>
      <c r="AX35" s="584"/>
      <c r="AY35" s="584"/>
      <c r="AZ35" s="578"/>
      <c r="BA35" s="552" t="s">
        <v>1578</v>
      </c>
      <c r="BC35" s="584"/>
      <c r="BD35" s="584"/>
      <c r="BE35" s="584"/>
      <c r="BF35" s="578"/>
      <c r="BG35" s="552" t="s">
        <v>1578</v>
      </c>
      <c r="BI35" s="584"/>
      <c r="BJ35" s="584"/>
      <c r="BK35" s="584"/>
      <c r="BL35" s="578"/>
      <c r="BM35" s="552" t="s">
        <v>1578</v>
      </c>
      <c r="BO35" s="584"/>
      <c r="BP35" s="584"/>
      <c r="BQ35" s="584"/>
      <c r="BR35" s="578"/>
      <c r="BS35" s="552" t="s">
        <v>1578</v>
      </c>
      <c r="BU35" s="584"/>
      <c r="BV35" s="584"/>
      <c r="BW35" s="584"/>
      <c r="BX35" s="578"/>
      <c r="BY35" s="552" t="s">
        <v>1578</v>
      </c>
      <c r="CA35" s="584"/>
      <c r="CB35" s="584"/>
      <c r="CC35" s="584"/>
      <c r="CD35" s="578"/>
      <c r="CE35" s="552" t="s">
        <v>1578</v>
      </c>
      <c r="CG35" s="584"/>
      <c r="CH35" s="584"/>
      <c r="CI35" s="584"/>
      <c r="CJ35" s="578"/>
      <c r="CK35" s="552" t="s">
        <v>1578</v>
      </c>
      <c r="CM35" s="584"/>
      <c r="CN35" s="584"/>
      <c r="CO35" s="584"/>
      <c r="CP35" s="578"/>
      <c r="CQ35" s="552" t="s">
        <v>1578</v>
      </c>
      <c r="CS35" s="584"/>
      <c r="CT35" s="584"/>
      <c r="CU35" s="584"/>
      <c r="CV35" s="578"/>
      <c r="CW35" s="552" t="s">
        <v>1578</v>
      </c>
      <c r="CY35" s="584"/>
      <c r="CZ35" s="584"/>
      <c r="DA35" s="584"/>
      <c r="DB35" s="578"/>
      <c r="DC35" s="552" t="s">
        <v>1578</v>
      </c>
      <c r="DE35" s="584"/>
      <c r="DF35" s="584"/>
      <c r="DG35" s="584"/>
      <c r="DH35" s="578"/>
      <c r="DI35" s="552" t="s">
        <v>1578</v>
      </c>
      <c r="DK35" s="584"/>
      <c r="DL35" s="584"/>
      <c r="DM35" s="584"/>
      <c r="DN35" s="578"/>
      <c r="DO35" s="552" t="s">
        <v>1578</v>
      </c>
    </row>
    <row r="36" spans="1:119" s="542" customFormat="1" ht="19.5" customHeight="1" x14ac:dyDescent="0.25">
      <c r="A36" s="584"/>
      <c r="B36" s="584"/>
      <c r="C36" s="584"/>
      <c r="D36" s="578"/>
      <c r="E36" s="552" t="s">
        <v>1579</v>
      </c>
      <c r="G36" s="584"/>
      <c r="H36" s="584"/>
      <c r="I36" s="584"/>
      <c r="J36" s="578"/>
      <c r="K36" s="552" t="s">
        <v>1579</v>
      </c>
      <c r="M36" s="584"/>
      <c r="N36" s="584"/>
      <c r="O36" s="584"/>
      <c r="P36" s="578"/>
      <c r="Q36" s="552" t="s">
        <v>1579</v>
      </c>
      <c r="S36" s="584"/>
      <c r="T36" s="584"/>
      <c r="U36" s="584"/>
      <c r="V36" s="578"/>
      <c r="W36" s="552" t="s">
        <v>1579</v>
      </c>
      <c r="Y36" s="584"/>
      <c r="Z36" s="584"/>
      <c r="AA36" s="584"/>
      <c r="AB36" s="578"/>
      <c r="AC36" s="552" t="s">
        <v>1579</v>
      </c>
      <c r="AE36" s="584"/>
      <c r="AF36" s="584"/>
      <c r="AG36" s="584"/>
      <c r="AH36" s="578"/>
      <c r="AI36" s="552" t="s">
        <v>1579</v>
      </c>
      <c r="AK36" s="584"/>
      <c r="AL36" s="584"/>
      <c r="AM36" s="584"/>
      <c r="AN36" s="578"/>
      <c r="AO36" s="552" t="s">
        <v>1579</v>
      </c>
      <c r="AQ36" s="584"/>
      <c r="AR36" s="584"/>
      <c r="AS36" s="584"/>
      <c r="AT36" s="578"/>
      <c r="AU36" s="552" t="s">
        <v>1579</v>
      </c>
      <c r="AW36" s="584"/>
      <c r="AX36" s="584"/>
      <c r="AY36" s="584"/>
      <c r="AZ36" s="578"/>
      <c r="BA36" s="552" t="s">
        <v>1579</v>
      </c>
      <c r="BC36" s="584"/>
      <c r="BD36" s="584"/>
      <c r="BE36" s="584"/>
      <c r="BF36" s="578"/>
      <c r="BG36" s="552" t="s">
        <v>1579</v>
      </c>
      <c r="BI36" s="584"/>
      <c r="BJ36" s="584"/>
      <c r="BK36" s="584"/>
      <c r="BL36" s="578"/>
      <c r="BM36" s="552" t="s">
        <v>1579</v>
      </c>
      <c r="BO36" s="584"/>
      <c r="BP36" s="584"/>
      <c r="BQ36" s="584"/>
      <c r="BR36" s="578"/>
      <c r="BS36" s="552" t="s">
        <v>1579</v>
      </c>
      <c r="BU36" s="584"/>
      <c r="BV36" s="584"/>
      <c r="BW36" s="584"/>
      <c r="BX36" s="578"/>
      <c r="BY36" s="552" t="s">
        <v>1579</v>
      </c>
      <c r="CA36" s="584"/>
      <c r="CB36" s="584"/>
      <c r="CC36" s="584"/>
      <c r="CD36" s="578"/>
      <c r="CE36" s="552" t="s">
        <v>1579</v>
      </c>
      <c r="CG36" s="584"/>
      <c r="CH36" s="584"/>
      <c r="CI36" s="584"/>
      <c r="CJ36" s="578"/>
      <c r="CK36" s="552" t="s">
        <v>1579</v>
      </c>
      <c r="CM36" s="584"/>
      <c r="CN36" s="584"/>
      <c r="CO36" s="584"/>
      <c r="CP36" s="578"/>
      <c r="CQ36" s="552" t="s">
        <v>1579</v>
      </c>
      <c r="CS36" s="584"/>
      <c r="CT36" s="584"/>
      <c r="CU36" s="584"/>
      <c r="CV36" s="578"/>
      <c r="CW36" s="552" t="s">
        <v>1579</v>
      </c>
      <c r="CY36" s="584"/>
      <c r="CZ36" s="584"/>
      <c r="DA36" s="584"/>
      <c r="DB36" s="578"/>
      <c r="DC36" s="552" t="s">
        <v>1579</v>
      </c>
      <c r="DE36" s="584"/>
      <c r="DF36" s="584"/>
      <c r="DG36" s="584"/>
      <c r="DH36" s="578"/>
      <c r="DI36" s="552" t="s">
        <v>1579</v>
      </c>
      <c r="DK36" s="584"/>
      <c r="DL36" s="584"/>
      <c r="DM36" s="584"/>
      <c r="DN36" s="578"/>
      <c r="DO36" s="552" t="s">
        <v>1579</v>
      </c>
    </row>
    <row r="37" spans="1:119" s="542" customFormat="1" ht="19.5" customHeight="1" x14ac:dyDescent="0.25">
      <c r="A37" s="584"/>
      <c r="B37" s="584"/>
      <c r="C37" s="584"/>
      <c r="D37" s="578"/>
      <c r="E37" s="552" t="s">
        <v>1580</v>
      </c>
      <c r="G37" s="584"/>
      <c r="H37" s="584"/>
      <c r="I37" s="584"/>
      <c r="J37" s="578"/>
      <c r="K37" s="552" t="s">
        <v>1580</v>
      </c>
      <c r="M37" s="584"/>
      <c r="N37" s="584"/>
      <c r="O37" s="584"/>
      <c r="P37" s="578"/>
      <c r="Q37" s="552" t="s">
        <v>1580</v>
      </c>
      <c r="S37" s="584"/>
      <c r="T37" s="584"/>
      <c r="U37" s="584"/>
      <c r="V37" s="578"/>
      <c r="W37" s="552" t="s">
        <v>1580</v>
      </c>
      <c r="Y37" s="584"/>
      <c r="Z37" s="584"/>
      <c r="AA37" s="584"/>
      <c r="AB37" s="578"/>
      <c r="AC37" s="552" t="s">
        <v>1580</v>
      </c>
      <c r="AE37" s="584"/>
      <c r="AF37" s="584"/>
      <c r="AG37" s="584"/>
      <c r="AH37" s="578"/>
      <c r="AI37" s="552" t="s">
        <v>1580</v>
      </c>
      <c r="AK37" s="584"/>
      <c r="AL37" s="584"/>
      <c r="AM37" s="584"/>
      <c r="AN37" s="578"/>
      <c r="AO37" s="552" t="s">
        <v>1580</v>
      </c>
      <c r="AQ37" s="584"/>
      <c r="AR37" s="584"/>
      <c r="AS37" s="584"/>
      <c r="AT37" s="578"/>
      <c r="AU37" s="552" t="s">
        <v>1580</v>
      </c>
      <c r="AW37" s="584"/>
      <c r="AX37" s="584"/>
      <c r="AY37" s="584"/>
      <c r="AZ37" s="578"/>
      <c r="BA37" s="552" t="s">
        <v>1580</v>
      </c>
      <c r="BC37" s="584"/>
      <c r="BD37" s="584"/>
      <c r="BE37" s="584"/>
      <c r="BF37" s="578"/>
      <c r="BG37" s="552" t="s">
        <v>1580</v>
      </c>
      <c r="BI37" s="584"/>
      <c r="BJ37" s="584"/>
      <c r="BK37" s="584"/>
      <c r="BL37" s="578"/>
      <c r="BM37" s="552" t="s">
        <v>1580</v>
      </c>
      <c r="BO37" s="584"/>
      <c r="BP37" s="584"/>
      <c r="BQ37" s="584"/>
      <c r="BR37" s="578"/>
      <c r="BS37" s="552" t="s">
        <v>1580</v>
      </c>
      <c r="BU37" s="584"/>
      <c r="BV37" s="584"/>
      <c r="BW37" s="584"/>
      <c r="BX37" s="578"/>
      <c r="BY37" s="552" t="s">
        <v>1580</v>
      </c>
      <c r="CA37" s="584"/>
      <c r="CB37" s="584"/>
      <c r="CC37" s="584"/>
      <c r="CD37" s="578"/>
      <c r="CE37" s="552" t="s">
        <v>1580</v>
      </c>
      <c r="CG37" s="584"/>
      <c r="CH37" s="584"/>
      <c r="CI37" s="584"/>
      <c r="CJ37" s="578"/>
      <c r="CK37" s="552" t="s">
        <v>1580</v>
      </c>
      <c r="CM37" s="584"/>
      <c r="CN37" s="584"/>
      <c r="CO37" s="584"/>
      <c r="CP37" s="578"/>
      <c r="CQ37" s="552" t="s">
        <v>1580</v>
      </c>
      <c r="CS37" s="584"/>
      <c r="CT37" s="584"/>
      <c r="CU37" s="584"/>
      <c r="CV37" s="578"/>
      <c r="CW37" s="552" t="s">
        <v>1580</v>
      </c>
      <c r="CY37" s="584"/>
      <c r="CZ37" s="584"/>
      <c r="DA37" s="584"/>
      <c r="DB37" s="578"/>
      <c r="DC37" s="552" t="s">
        <v>1580</v>
      </c>
      <c r="DE37" s="584"/>
      <c r="DF37" s="584"/>
      <c r="DG37" s="584"/>
      <c r="DH37" s="578"/>
      <c r="DI37" s="552" t="s">
        <v>1580</v>
      </c>
      <c r="DK37" s="584"/>
      <c r="DL37" s="584"/>
      <c r="DM37" s="584"/>
      <c r="DN37" s="578"/>
      <c r="DO37" s="552" t="s">
        <v>1580</v>
      </c>
    </row>
    <row r="38" spans="1:119" s="542" customFormat="1" ht="19.5" customHeight="1" x14ac:dyDescent="0.25">
      <c r="A38" s="584"/>
      <c r="B38" s="584"/>
      <c r="C38" s="584"/>
      <c r="D38" s="578"/>
      <c r="E38" s="552" t="s">
        <v>1581</v>
      </c>
      <c r="G38" s="584"/>
      <c r="H38" s="584"/>
      <c r="I38" s="584"/>
      <c r="J38" s="578"/>
      <c r="K38" s="552" t="s">
        <v>1581</v>
      </c>
      <c r="M38" s="584"/>
      <c r="N38" s="584"/>
      <c r="O38" s="584"/>
      <c r="P38" s="578"/>
      <c r="Q38" s="552" t="s">
        <v>1581</v>
      </c>
      <c r="S38" s="584"/>
      <c r="T38" s="584"/>
      <c r="U38" s="584"/>
      <c r="V38" s="578"/>
      <c r="W38" s="552" t="s">
        <v>1581</v>
      </c>
      <c r="Y38" s="584"/>
      <c r="Z38" s="584"/>
      <c r="AA38" s="584"/>
      <c r="AB38" s="578"/>
      <c r="AC38" s="552" t="s">
        <v>1581</v>
      </c>
      <c r="AE38" s="584"/>
      <c r="AF38" s="584"/>
      <c r="AG38" s="584"/>
      <c r="AH38" s="578"/>
      <c r="AI38" s="552" t="s">
        <v>1581</v>
      </c>
      <c r="AK38" s="584"/>
      <c r="AL38" s="584"/>
      <c r="AM38" s="584"/>
      <c r="AN38" s="578"/>
      <c r="AO38" s="552" t="s">
        <v>1581</v>
      </c>
      <c r="AQ38" s="584"/>
      <c r="AR38" s="584"/>
      <c r="AS38" s="584"/>
      <c r="AT38" s="578"/>
      <c r="AU38" s="552" t="s">
        <v>1581</v>
      </c>
      <c r="AW38" s="584"/>
      <c r="AX38" s="584"/>
      <c r="AY38" s="584"/>
      <c r="AZ38" s="578"/>
      <c r="BA38" s="552" t="s">
        <v>1581</v>
      </c>
      <c r="BC38" s="584"/>
      <c r="BD38" s="584"/>
      <c r="BE38" s="584"/>
      <c r="BF38" s="578"/>
      <c r="BG38" s="552" t="s">
        <v>1581</v>
      </c>
      <c r="BI38" s="584"/>
      <c r="BJ38" s="584"/>
      <c r="BK38" s="584"/>
      <c r="BL38" s="578"/>
      <c r="BM38" s="552" t="s">
        <v>1581</v>
      </c>
      <c r="BO38" s="584"/>
      <c r="BP38" s="584"/>
      <c r="BQ38" s="584"/>
      <c r="BR38" s="578"/>
      <c r="BS38" s="552" t="s">
        <v>1581</v>
      </c>
      <c r="BU38" s="584"/>
      <c r="BV38" s="584"/>
      <c r="BW38" s="584"/>
      <c r="BX38" s="578"/>
      <c r="BY38" s="552" t="s">
        <v>1581</v>
      </c>
      <c r="CA38" s="584"/>
      <c r="CB38" s="584"/>
      <c r="CC38" s="584"/>
      <c r="CD38" s="578"/>
      <c r="CE38" s="552" t="s">
        <v>1581</v>
      </c>
      <c r="CG38" s="584"/>
      <c r="CH38" s="584"/>
      <c r="CI38" s="584"/>
      <c r="CJ38" s="578"/>
      <c r="CK38" s="552" t="s">
        <v>1581</v>
      </c>
      <c r="CM38" s="584"/>
      <c r="CN38" s="584"/>
      <c r="CO38" s="584"/>
      <c r="CP38" s="578"/>
      <c r="CQ38" s="552" t="s">
        <v>1581</v>
      </c>
      <c r="CS38" s="584"/>
      <c r="CT38" s="584"/>
      <c r="CU38" s="584"/>
      <c r="CV38" s="578"/>
      <c r="CW38" s="552" t="s">
        <v>1581</v>
      </c>
      <c r="CY38" s="584"/>
      <c r="CZ38" s="584"/>
      <c r="DA38" s="584"/>
      <c r="DB38" s="578"/>
      <c r="DC38" s="552" t="s">
        <v>1581</v>
      </c>
      <c r="DE38" s="584"/>
      <c r="DF38" s="584"/>
      <c r="DG38" s="584"/>
      <c r="DH38" s="578"/>
      <c r="DI38" s="552" t="s">
        <v>1581</v>
      </c>
      <c r="DK38" s="584"/>
      <c r="DL38" s="584"/>
      <c r="DM38" s="584"/>
      <c r="DN38" s="578"/>
      <c r="DO38" s="552" t="s">
        <v>1581</v>
      </c>
    </row>
    <row r="39" spans="1:119" s="542" customFormat="1" ht="19.5" customHeight="1" x14ac:dyDescent="0.25">
      <c r="A39" s="584"/>
      <c r="B39" s="584"/>
      <c r="C39" s="584"/>
      <c r="D39" s="578"/>
      <c r="E39" s="552" t="s">
        <v>1582</v>
      </c>
      <c r="G39" s="584"/>
      <c r="H39" s="584"/>
      <c r="I39" s="584"/>
      <c r="J39" s="578"/>
      <c r="K39" s="552" t="s">
        <v>1582</v>
      </c>
      <c r="M39" s="584"/>
      <c r="N39" s="584"/>
      <c r="O39" s="584"/>
      <c r="P39" s="578"/>
      <c r="Q39" s="552" t="s">
        <v>1582</v>
      </c>
      <c r="S39" s="584"/>
      <c r="T39" s="584"/>
      <c r="U39" s="584"/>
      <c r="V39" s="578"/>
      <c r="W39" s="552" t="s">
        <v>1582</v>
      </c>
      <c r="Y39" s="584"/>
      <c r="Z39" s="584"/>
      <c r="AA39" s="584"/>
      <c r="AB39" s="578"/>
      <c r="AC39" s="552" t="s">
        <v>1582</v>
      </c>
      <c r="AE39" s="584"/>
      <c r="AF39" s="584"/>
      <c r="AG39" s="584"/>
      <c r="AH39" s="578"/>
      <c r="AI39" s="552" t="s">
        <v>1582</v>
      </c>
      <c r="AK39" s="584"/>
      <c r="AL39" s="584"/>
      <c r="AM39" s="584"/>
      <c r="AN39" s="578"/>
      <c r="AO39" s="552" t="s">
        <v>1582</v>
      </c>
      <c r="AQ39" s="584"/>
      <c r="AR39" s="584"/>
      <c r="AS39" s="584"/>
      <c r="AT39" s="578"/>
      <c r="AU39" s="552" t="s">
        <v>1582</v>
      </c>
      <c r="AW39" s="584"/>
      <c r="AX39" s="584"/>
      <c r="AY39" s="584"/>
      <c r="AZ39" s="578"/>
      <c r="BA39" s="552" t="s">
        <v>1582</v>
      </c>
      <c r="BC39" s="584"/>
      <c r="BD39" s="584"/>
      <c r="BE39" s="584"/>
      <c r="BF39" s="578"/>
      <c r="BG39" s="552" t="s">
        <v>1582</v>
      </c>
      <c r="BI39" s="584"/>
      <c r="BJ39" s="584"/>
      <c r="BK39" s="584"/>
      <c r="BL39" s="578"/>
      <c r="BM39" s="552" t="s">
        <v>1582</v>
      </c>
      <c r="BO39" s="584"/>
      <c r="BP39" s="584"/>
      <c r="BQ39" s="584"/>
      <c r="BR39" s="578"/>
      <c r="BS39" s="552" t="s">
        <v>1582</v>
      </c>
      <c r="BU39" s="584"/>
      <c r="BV39" s="584"/>
      <c r="BW39" s="584"/>
      <c r="BX39" s="578"/>
      <c r="BY39" s="552" t="s">
        <v>1582</v>
      </c>
      <c r="CA39" s="584"/>
      <c r="CB39" s="584"/>
      <c r="CC39" s="584"/>
      <c r="CD39" s="578"/>
      <c r="CE39" s="552" t="s">
        <v>1582</v>
      </c>
      <c r="CG39" s="584"/>
      <c r="CH39" s="584"/>
      <c r="CI39" s="584"/>
      <c r="CJ39" s="578"/>
      <c r="CK39" s="552" t="s">
        <v>1582</v>
      </c>
      <c r="CM39" s="584"/>
      <c r="CN39" s="584"/>
      <c r="CO39" s="584"/>
      <c r="CP39" s="578"/>
      <c r="CQ39" s="552" t="s">
        <v>1582</v>
      </c>
      <c r="CS39" s="584"/>
      <c r="CT39" s="584"/>
      <c r="CU39" s="584"/>
      <c r="CV39" s="578"/>
      <c r="CW39" s="552" t="s">
        <v>1582</v>
      </c>
      <c r="CY39" s="584"/>
      <c r="CZ39" s="584"/>
      <c r="DA39" s="584"/>
      <c r="DB39" s="578"/>
      <c r="DC39" s="552" t="s">
        <v>1582</v>
      </c>
      <c r="DE39" s="584"/>
      <c r="DF39" s="584"/>
      <c r="DG39" s="584"/>
      <c r="DH39" s="578"/>
      <c r="DI39" s="552" t="s">
        <v>1582</v>
      </c>
      <c r="DK39" s="584"/>
      <c r="DL39" s="584"/>
      <c r="DM39" s="584"/>
      <c r="DN39" s="578"/>
      <c r="DO39" s="552" t="s">
        <v>1582</v>
      </c>
    </row>
    <row r="40" spans="1:119" s="542" customFormat="1" ht="19.5" customHeight="1" x14ac:dyDescent="0.25">
      <c r="A40" s="584"/>
      <c r="B40" s="584"/>
      <c r="C40" s="584"/>
      <c r="D40" s="578"/>
      <c r="E40" s="552" t="s">
        <v>1583</v>
      </c>
      <c r="G40" s="584"/>
      <c r="H40" s="584"/>
      <c r="I40" s="584"/>
      <c r="J40" s="578"/>
      <c r="K40" s="552" t="s">
        <v>1583</v>
      </c>
      <c r="M40" s="584"/>
      <c r="N40" s="584"/>
      <c r="O40" s="584"/>
      <c r="P40" s="578"/>
      <c r="Q40" s="552" t="s">
        <v>1583</v>
      </c>
      <c r="S40" s="584"/>
      <c r="T40" s="584"/>
      <c r="U40" s="584"/>
      <c r="V40" s="578"/>
      <c r="W40" s="552" t="s">
        <v>1583</v>
      </c>
      <c r="Y40" s="584"/>
      <c r="Z40" s="584"/>
      <c r="AA40" s="584"/>
      <c r="AB40" s="578"/>
      <c r="AC40" s="552" t="s">
        <v>1583</v>
      </c>
      <c r="AE40" s="584"/>
      <c r="AF40" s="584"/>
      <c r="AG40" s="584"/>
      <c r="AH40" s="578"/>
      <c r="AI40" s="552" t="s">
        <v>1583</v>
      </c>
      <c r="AK40" s="584"/>
      <c r="AL40" s="584"/>
      <c r="AM40" s="584"/>
      <c r="AN40" s="578"/>
      <c r="AO40" s="552" t="s">
        <v>1583</v>
      </c>
      <c r="AQ40" s="584"/>
      <c r="AR40" s="584"/>
      <c r="AS40" s="584"/>
      <c r="AT40" s="578"/>
      <c r="AU40" s="552" t="s">
        <v>1583</v>
      </c>
      <c r="AW40" s="584"/>
      <c r="AX40" s="584"/>
      <c r="AY40" s="584"/>
      <c r="AZ40" s="578"/>
      <c r="BA40" s="552" t="s">
        <v>1583</v>
      </c>
      <c r="BC40" s="584"/>
      <c r="BD40" s="584"/>
      <c r="BE40" s="584"/>
      <c r="BF40" s="578"/>
      <c r="BG40" s="552" t="s">
        <v>1583</v>
      </c>
      <c r="BI40" s="584"/>
      <c r="BJ40" s="584"/>
      <c r="BK40" s="584"/>
      <c r="BL40" s="578"/>
      <c r="BM40" s="552" t="s">
        <v>1583</v>
      </c>
      <c r="BO40" s="584"/>
      <c r="BP40" s="584"/>
      <c r="BQ40" s="584"/>
      <c r="BR40" s="578"/>
      <c r="BS40" s="552" t="s">
        <v>1583</v>
      </c>
      <c r="BU40" s="584"/>
      <c r="BV40" s="584"/>
      <c r="BW40" s="584"/>
      <c r="BX40" s="578"/>
      <c r="BY40" s="552" t="s">
        <v>1583</v>
      </c>
      <c r="CA40" s="584"/>
      <c r="CB40" s="584"/>
      <c r="CC40" s="584"/>
      <c r="CD40" s="578"/>
      <c r="CE40" s="552" t="s">
        <v>1583</v>
      </c>
      <c r="CG40" s="584"/>
      <c r="CH40" s="584"/>
      <c r="CI40" s="584"/>
      <c r="CJ40" s="578"/>
      <c r="CK40" s="552" t="s">
        <v>1583</v>
      </c>
      <c r="CM40" s="584"/>
      <c r="CN40" s="584"/>
      <c r="CO40" s="584"/>
      <c r="CP40" s="578"/>
      <c r="CQ40" s="552" t="s">
        <v>1583</v>
      </c>
      <c r="CS40" s="584"/>
      <c r="CT40" s="584"/>
      <c r="CU40" s="584"/>
      <c r="CV40" s="578"/>
      <c r="CW40" s="552" t="s">
        <v>1583</v>
      </c>
      <c r="CY40" s="584"/>
      <c r="CZ40" s="584"/>
      <c r="DA40" s="584"/>
      <c r="DB40" s="578"/>
      <c r="DC40" s="552" t="s">
        <v>1583</v>
      </c>
      <c r="DE40" s="584"/>
      <c r="DF40" s="584"/>
      <c r="DG40" s="584"/>
      <c r="DH40" s="578"/>
      <c r="DI40" s="552" t="s">
        <v>1583</v>
      </c>
      <c r="DK40" s="584"/>
      <c r="DL40" s="584"/>
      <c r="DM40" s="584"/>
      <c r="DN40" s="578"/>
      <c r="DO40" s="552" t="s">
        <v>1583</v>
      </c>
    </row>
    <row r="41" spans="1:119" s="542" customFormat="1" ht="19.5" customHeight="1" thickBot="1" x14ac:dyDescent="0.3">
      <c r="A41" s="585"/>
      <c r="B41" s="585"/>
      <c r="C41" s="585"/>
      <c r="D41" s="581"/>
      <c r="E41" s="556" t="s">
        <v>1584</v>
      </c>
      <c r="G41" s="585"/>
      <c r="H41" s="585"/>
      <c r="I41" s="585"/>
      <c r="J41" s="581"/>
      <c r="K41" s="556" t="s">
        <v>1584</v>
      </c>
      <c r="M41" s="585"/>
      <c r="N41" s="585"/>
      <c r="O41" s="585"/>
      <c r="P41" s="581"/>
      <c r="Q41" s="556" t="s">
        <v>1584</v>
      </c>
      <c r="S41" s="585"/>
      <c r="T41" s="585"/>
      <c r="U41" s="585"/>
      <c r="V41" s="581"/>
      <c r="W41" s="556" t="s">
        <v>1584</v>
      </c>
      <c r="Y41" s="585"/>
      <c r="Z41" s="585"/>
      <c r="AA41" s="585"/>
      <c r="AB41" s="581"/>
      <c r="AC41" s="556" t="s">
        <v>1584</v>
      </c>
      <c r="AE41" s="585"/>
      <c r="AF41" s="585"/>
      <c r="AG41" s="585"/>
      <c r="AH41" s="581"/>
      <c r="AI41" s="556" t="s">
        <v>1584</v>
      </c>
      <c r="AK41" s="585"/>
      <c r="AL41" s="585"/>
      <c r="AM41" s="585"/>
      <c r="AN41" s="581"/>
      <c r="AO41" s="556" t="s">
        <v>1584</v>
      </c>
      <c r="AQ41" s="585"/>
      <c r="AR41" s="585"/>
      <c r="AS41" s="585"/>
      <c r="AT41" s="581"/>
      <c r="AU41" s="556" t="s">
        <v>1584</v>
      </c>
      <c r="AW41" s="585"/>
      <c r="AX41" s="585"/>
      <c r="AY41" s="585"/>
      <c r="AZ41" s="581"/>
      <c r="BA41" s="556" t="s">
        <v>1584</v>
      </c>
      <c r="BC41" s="585"/>
      <c r="BD41" s="585"/>
      <c r="BE41" s="585"/>
      <c r="BF41" s="581"/>
      <c r="BG41" s="556" t="s">
        <v>1584</v>
      </c>
      <c r="BI41" s="585"/>
      <c r="BJ41" s="585"/>
      <c r="BK41" s="585"/>
      <c r="BL41" s="581"/>
      <c r="BM41" s="556" t="s">
        <v>1584</v>
      </c>
      <c r="BO41" s="585"/>
      <c r="BP41" s="585"/>
      <c r="BQ41" s="585"/>
      <c r="BR41" s="581"/>
      <c r="BS41" s="556" t="s">
        <v>1584</v>
      </c>
      <c r="BU41" s="585"/>
      <c r="BV41" s="585"/>
      <c r="BW41" s="585"/>
      <c r="BX41" s="581"/>
      <c r="BY41" s="556" t="s">
        <v>1584</v>
      </c>
      <c r="CA41" s="585"/>
      <c r="CB41" s="585"/>
      <c r="CC41" s="585"/>
      <c r="CD41" s="581"/>
      <c r="CE41" s="556" t="s">
        <v>1584</v>
      </c>
      <c r="CG41" s="585"/>
      <c r="CH41" s="585"/>
      <c r="CI41" s="585"/>
      <c r="CJ41" s="581"/>
      <c r="CK41" s="556" t="s">
        <v>1584</v>
      </c>
      <c r="CM41" s="585"/>
      <c r="CN41" s="585"/>
      <c r="CO41" s="585"/>
      <c r="CP41" s="581"/>
      <c r="CQ41" s="556" t="s">
        <v>1584</v>
      </c>
      <c r="CS41" s="585"/>
      <c r="CT41" s="585"/>
      <c r="CU41" s="585"/>
      <c r="CV41" s="581"/>
      <c r="CW41" s="556" t="s">
        <v>1584</v>
      </c>
      <c r="CY41" s="585"/>
      <c r="CZ41" s="585"/>
      <c r="DA41" s="585"/>
      <c r="DB41" s="581"/>
      <c r="DC41" s="556" t="s">
        <v>1584</v>
      </c>
      <c r="DE41" s="585"/>
      <c r="DF41" s="585"/>
      <c r="DG41" s="585"/>
      <c r="DH41" s="581"/>
      <c r="DI41" s="556" t="s">
        <v>1584</v>
      </c>
      <c r="DK41" s="585"/>
      <c r="DL41" s="585"/>
      <c r="DM41" s="585"/>
      <c r="DN41" s="581"/>
      <c r="DO41" s="556" t="s">
        <v>1584</v>
      </c>
    </row>
    <row r="42" spans="1:119" s="542" customFormat="1" ht="15" customHeight="1" x14ac:dyDescent="0.25">
      <c r="A42" s="582"/>
      <c r="B42" s="582"/>
      <c r="C42" s="583"/>
      <c r="D42" s="583"/>
      <c r="E42" s="554"/>
      <c r="G42" s="582"/>
      <c r="H42" s="582"/>
      <c r="I42" s="583"/>
      <c r="J42" s="583"/>
      <c r="K42" s="554"/>
      <c r="M42" s="582"/>
      <c r="N42" s="582"/>
      <c r="O42" s="583"/>
      <c r="P42" s="583"/>
      <c r="Q42" s="554"/>
      <c r="S42" s="582"/>
      <c r="T42" s="582"/>
      <c r="U42" s="583"/>
      <c r="V42" s="583"/>
      <c r="W42" s="554"/>
      <c r="Y42" s="582"/>
      <c r="Z42" s="582"/>
      <c r="AA42" s="583"/>
      <c r="AB42" s="583"/>
      <c r="AC42" s="554"/>
      <c r="AE42" s="582"/>
      <c r="AF42" s="582"/>
      <c r="AG42" s="583"/>
      <c r="AH42" s="583"/>
      <c r="AI42" s="554"/>
      <c r="AK42" s="582"/>
      <c r="AL42" s="582"/>
      <c r="AM42" s="583"/>
      <c r="AN42" s="583"/>
      <c r="AO42" s="554"/>
      <c r="AQ42" s="582"/>
      <c r="AR42" s="582"/>
      <c r="AS42" s="583"/>
      <c r="AT42" s="583"/>
      <c r="AU42" s="554"/>
      <c r="AW42" s="582"/>
      <c r="AX42" s="582"/>
      <c r="AY42" s="583"/>
      <c r="AZ42" s="583"/>
      <c r="BA42" s="554"/>
      <c r="BC42" s="582"/>
      <c r="BD42" s="582"/>
      <c r="BE42" s="583"/>
      <c r="BF42" s="583"/>
      <c r="BG42" s="554"/>
      <c r="BI42" s="582"/>
      <c r="BJ42" s="582"/>
      <c r="BK42" s="583"/>
      <c r="BL42" s="583"/>
      <c r="BM42" s="554"/>
      <c r="BO42" s="582"/>
      <c r="BP42" s="582"/>
      <c r="BQ42" s="583"/>
      <c r="BR42" s="583"/>
      <c r="BS42" s="554"/>
      <c r="BU42" s="582"/>
      <c r="BV42" s="582"/>
      <c r="BW42" s="583"/>
      <c r="BX42" s="583"/>
      <c r="BY42" s="554"/>
      <c r="CA42" s="582"/>
      <c r="CB42" s="582"/>
      <c r="CC42" s="583"/>
      <c r="CD42" s="583"/>
      <c r="CE42" s="554"/>
      <c r="CG42" s="582"/>
      <c r="CH42" s="582"/>
      <c r="CI42" s="583"/>
      <c r="CJ42" s="583"/>
      <c r="CK42" s="554"/>
      <c r="CM42" s="582"/>
      <c r="CN42" s="582"/>
      <c r="CO42" s="583"/>
      <c r="CP42" s="583"/>
      <c r="CQ42" s="554"/>
      <c r="CS42" s="582"/>
      <c r="CT42" s="582"/>
      <c r="CU42" s="583"/>
      <c r="CV42" s="583"/>
      <c r="CW42" s="554"/>
      <c r="CY42" s="582"/>
      <c r="CZ42" s="582"/>
      <c r="DA42" s="583"/>
      <c r="DB42" s="583"/>
      <c r="DC42" s="554"/>
      <c r="DE42" s="582"/>
      <c r="DF42" s="582"/>
      <c r="DG42" s="583"/>
      <c r="DH42" s="583"/>
      <c r="DI42" s="554"/>
      <c r="DK42" s="582"/>
      <c r="DL42" s="582"/>
      <c r="DM42" s="583"/>
      <c r="DN42" s="583"/>
      <c r="DO42" s="554"/>
    </row>
    <row r="43" spans="1:119" s="542" customFormat="1" ht="19.5" customHeight="1" x14ac:dyDescent="0.25">
      <c r="A43" s="586"/>
      <c r="B43" s="586"/>
      <c r="C43" s="586"/>
      <c r="D43" s="586"/>
      <c r="E43" s="557"/>
      <c r="G43" s="586"/>
      <c r="H43" s="586"/>
      <c r="I43" s="586"/>
      <c r="J43" s="586"/>
      <c r="K43" s="557"/>
      <c r="M43" s="586"/>
      <c r="N43" s="586"/>
      <c r="O43" s="586"/>
      <c r="P43" s="586"/>
      <c r="Q43" s="557"/>
      <c r="S43" s="586"/>
      <c r="T43" s="586"/>
      <c r="U43" s="586"/>
      <c r="V43" s="586"/>
      <c r="W43" s="557"/>
      <c r="Y43" s="586"/>
      <c r="Z43" s="586"/>
      <c r="AA43" s="586"/>
      <c r="AB43" s="586"/>
      <c r="AC43" s="557"/>
      <c r="AE43" s="586"/>
      <c r="AF43" s="586"/>
      <c r="AG43" s="586"/>
      <c r="AH43" s="586"/>
      <c r="AI43" s="557"/>
      <c r="AK43" s="586"/>
      <c r="AL43" s="586"/>
      <c r="AM43" s="586"/>
      <c r="AN43" s="586"/>
      <c r="AO43" s="557"/>
      <c r="AQ43" s="586"/>
      <c r="AR43" s="586"/>
      <c r="AS43" s="586"/>
      <c r="AT43" s="586"/>
      <c r="AU43" s="557"/>
      <c r="AW43" s="586"/>
      <c r="AX43" s="586"/>
      <c r="AY43" s="586"/>
      <c r="AZ43" s="586"/>
      <c r="BA43" s="557"/>
      <c r="BC43" s="586"/>
      <c r="BD43" s="586"/>
      <c r="BE43" s="586"/>
      <c r="BF43" s="586"/>
      <c r="BG43" s="557"/>
      <c r="BI43" s="586"/>
      <c r="BJ43" s="586"/>
      <c r="BK43" s="586"/>
      <c r="BL43" s="586"/>
      <c r="BM43" s="557"/>
      <c r="BO43" s="586"/>
      <c r="BP43" s="586"/>
      <c r="BQ43" s="586"/>
      <c r="BR43" s="586"/>
      <c r="BS43" s="557"/>
      <c r="BU43" s="586"/>
      <c r="BV43" s="586"/>
      <c r="BW43" s="586"/>
      <c r="BX43" s="586"/>
      <c r="BY43" s="557"/>
      <c r="CA43" s="586"/>
      <c r="CB43" s="586"/>
      <c r="CC43" s="586"/>
      <c r="CD43" s="586"/>
      <c r="CE43" s="557"/>
      <c r="CG43" s="586"/>
      <c r="CH43" s="586"/>
      <c r="CI43" s="586"/>
      <c r="CJ43" s="586"/>
      <c r="CK43" s="557"/>
      <c r="CM43" s="586"/>
      <c r="CN43" s="586"/>
      <c r="CO43" s="586"/>
      <c r="CP43" s="586"/>
      <c r="CQ43" s="557"/>
      <c r="CS43" s="586"/>
      <c r="CT43" s="586"/>
      <c r="CU43" s="586"/>
      <c r="CV43" s="586"/>
      <c r="CW43" s="557"/>
      <c r="CY43" s="586"/>
      <c r="CZ43" s="586"/>
      <c r="DA43" s="586"/>
      <c r="DB43" s="586"/>
      <c r="DC43" s="557"/>
      <c r="DE43" s="586"/>
      <c r="DF43" s="586"/>
      <c r="DG43" s="586"/>
      <c r="DH43" s="586"/>
      <c r="DI43" s="557"/>
      <c r="DK43" s="586"/>
      <c r="DL43" s="586"/>
      <c r="DM43" s="586"/>
      <c r="DN43" s="586"/>
      <c r="DO43" s="557"/>
    </row>
    <row r="44" spans="1:119" s="542" customFormat="1" ht="19.5" customHeight="1" x14ac:dyDescent="0.25">
      <c r="A44" s="587" t="s">
        <v>1564</v>
      </c>
      <c r="B44" s="588" t="s">
        <v>20</v>
      </c>
      <c r="C44" s="588" t="s">
        <v>21</v>
      </c>
      <c r="D44" s="589" t="s">
        <v>1561</v>
      </c>
      <c r="E44" s="559" t="s">
        <v>1585</v>
      </c>
      <c r="G44" s="587" t="s">
        <v>1564</v>
      </c>
      <c r="H44" s="588" t="s">
        <v>20</v>
      </c>
      <c r="I44" s="588" t="s">
        <v>21</v>
      </c>
      <c r="J44" s="589" t="s">
        <v>1561</v>
      </c>
      <c r="K44" s="559" t="s">
        <v>1585</v>
      </c>
      <c r="M44" s="587" t="s">
        <v>1564</v>
      </c>
      <c r="N44" s="588" t="s">
        <v>20</v>
      </c>
      <c r="O44" s="588" t="s">
        <v>21</v>
      </c>
      <c r="P44" s="589" t="s">
        <v>1561</v>
      </c>
      <c r="Q44" s="559" t="s">
        <v>1585</v>
      </c>
      <c r="S44" s="587" t="s">
        <v>1564</v>
      </c>
      <c r="T44" s="588" t="s">
        <v>20</v>
      </c>
      <c r="U44" s="588" t="s">
        <v>21</v>
      </c>
      <c r="V44" s="589" t="s">
        <v>1561</v>
      </c>
      <c r="W44" s="559" t="s">
        <v>1585</v>
      </c>
      <c r="Y44" s="587" t="s">
        <v>1564</v>
      </c>
      <c r="Z44" s="588" t="s">
        <v>20</v>
      </c>
      <c r="AA44" s="588" t="s">
        <v>21</v>
      </c>
      <c r="AB44" s="589" t="s">
        <v>1561</v>
      </c>
      <c r="AC44" s="559" t="s">
        <v>1585</v>
      </c>
      <c r="AE44" s="587" t="s">
        <v>1564</v>
      </c>
      <c r="AF44" s="588" t="s">
        <v>20</v>
      </c>
      <c r="AG44" s="588" t="s">
        <v>21</v>
      </c>
      <c r="AH44" s="589" t="s">
        <v>1561</v>
      </c>
      <c r="AI44" s="559" t="s">
        <v>1585</v>
      </c>
      <c r="AK44" s="587" t="s">
        <v>1564</v>
      </c>
      <c r="AL44" s="588" t="s">
        <v>20</v>
      </c>
      <c r="AM44" s="588" t="s">
        <v>21</v>
      </c>
      <c r="AN44" s="589" t="s">
        <v>1561</v>
      </c>
      <c r="AO44" s="559" t="s">
        <v>1585</v>
      </c>
      <c r="AQ44" s="587" t="s">
        <v>1564</v>
      </c>
      <c r="AR44" s="588" t="s">
        <v>20</v>
      </c>
      <c r="AS44" s="588" t="s">
        <v>21</v>
      </c>
      <c r="AT44" s="589" t="s">
        <v>1561</v>
      </c>
      <c r="AU44" s="559" t="s">
        <v>1585</v>
      </c>
      <c r="AW44" s="587" t="s">
        <v>1564</v>
      </c>
      <c r="AX44" s="588" t="s">
        <v>20</v>
      </c>
      <c r="AY44" s="588" t="s">
        <v>21</v>
      </c>
      <c r="AZ44" s="589" t="s">
        <v>1561</v>
      </c>
      <c r="BA44" s="559" t="s">
        <v>1585</v>
      </c>
      <c r="BC44" s="587" t="s">
        <v>1564</v>
      </c>
      <c r="BD44" s="588" t="s">
        <v>20</v>
      </c>
      <c r="BE44" s="588" t="s">
        <v>21</v>
      </c>
      <c r="BF44" s="589" t="s">
        <v>1561</v>
      </c>
      <c r="BG44" s="559" t="s">
        <v>1585</v>
      </c>
      <c r="BI44" s="587" t="s">
        <v>1564</v>
      </c>
      <c r="BJ44" s="588" t="s">
        <v>20</v>
      </c>
      <c r="BK44" s="588" t="s">
        <v>21</v>
      </c>
      <c r="BL44" s="589" t="s">
        <v>1561</v>
      </c>
      <c r="BM44" s="559" t="s">
        <v>1585</v>
      </c>
      <c r="BO44" s="587" t="s">
        <v>1564</v>
      </c>
      <c r="BP44" s="588" t="s">
        <v>20</v>
      </c>
      <c r="BQ44" s="588" t="s">
        <v>21</v>
      </c>
      <c r="BR44" s="589" t="s">
        <v>1561</v>
      </c>
      <c r="BS44" s="559" t="s">
        <v>1585</v>
      </c>
      <c r="BU44" s="587" t="s">
        <v>1564</v>
      </c>
      <c r="BV44" s="588" t="s">
        <v>20</v>
      </c>
      <c r="BW44" s="588" t="s">
        <v>21</v>
      </c>
      <c r="BX44" s="589" t="s">
        <v>1561</v>
      </c>
      <c r="BY44" s="559" t="s">
        <v>1585</v>
      </c>
      <c r="CA44" s="587" t="s">
        <v>1564</v>
      </c>
      <c r="CB44" s="588" t="s">
        <v>20</v>
      </c>
      <c r="CC44" s="588" t="s">
        <v>21</v>
      </c>
      <c r="CD44" s="589" t="s">
        <v>1561</v>
      </c>
      <c r="CE44" s="559" t="s">
        <v>1585</v>
      </c>
      <c r="CG44" s="587" t="s">
        <v>1564</v>
      </c>
      <c r="CH44" s="588" t="s">
        <v>20</v>
      </c>
      <c r="CI44" s="588" t="s">
        <v>21</v>
      </c>
      <c r="CJ44" s="589" t="s">
        <v>1561</v>
      </c>
      <c r="CK44" s="559" t="s">
        <v>1585</v>
      </c>
      <c r="CM44" s="587" t="s">
        <v>1564</v>
      </c>
      <c r="CN44" s="588" t="s">
        <v>20</v>
      </c>
      <c r="CO44" s="588" t="s">
        <v>21</v>
      </c>
      <c r="CP44" s="589" t="s">
        <v>1561</v>
      </c>
      <c r="CQ44" s="559" t="s">
        <v>1585</v>
      </c>
      <c r="CS44" s="587" t="s">
        <v>1564</v>
      </c>
      <c r="CT44" s="588" t="s">
        <v>20</v>
      </c>
      <c r="CU44" s="588" t="s">
        <v>21</v>
      </c>
      <c r="CV44" s="589" t="s">
        <v>1561</v>
      </c>
      <c r="CW44" s="559" t="s">
        <v>1585</v>
      </c>
      <c r="CY44" s="587" t="s">
        <v>1564</v>
      </c>
      <c r="CZ44" s="588" t="s">
        <v>20</v>
      </c>
      <c r="DA44" s="588" t="s">
        <v>21</v>
      </c>
      <c r="DB44" s="589" t="s">
        <v>1561</v>
      </c>
      <c r="DC44" s="559" t="s">
        <v>1585</v>
      </c>
      <c r="DE44" s="587" t="s">
        <v>1564</v>
      </c>
      <c r="DF44" s="588" t="s">
        <v>20</v>
      </c>
      <c r="DG44" s="588" t="s">
        <v>21</v>
      </c>
      <c r="DH44" s="589" t="s">
        <v>1561</v>
      </c>
      <c r="DI44" s="559" t="s">
        <v>1585</v>
      </c>
      <c r="DK44" s="587" t="s">
        <v>1564</v>
      </c>
      <c r="DL44" s="588" t="s">
        <v>20</v>
      </c>
      <c r="DM44" s="588" t="s">
        <v>21</v>
      </c>
      <c r="DN44" s="589" t="s">
        <v>1561</v>
      </c>
      <c r="DO44" s="559" t="s">
        <v>1585</v>
      </c>
    </row>
    <row r="45" spans="1:119" s="542" customFormat="1" ht="19.5" customHeight="1" x14ac:dyDescent="0.25">
      <c r="A45" s="576"/>
      <c r="B45" s="584"/>
      <c r="C45" s="576"/>
      <c r="D45" s="578"/>
      <c r="E45" s="552" t="s">
        <v>1586</v>
      </c>
      <c r="G45" s="576"/>
      <c r="H45" s="584"/>
      <c r="I45" s="576"/>
      <c r="J45" s="578"/>
      <c r="K45" s="552" t="s">
        <v>1586</v>
      </c>
      <c r="M45" s="576"/>
      <c r="N45" s="584"/>
      <c r="O45" s="576"/>
      <c r="P45" s="578"/>
      <c r="Q45" s="552" t="s">
        <v>1586</v>
      </c>
      <c r="S45" s="576"/>
      <c r="T45" s="584"/>
      <c r="U45" s="576"/>
      <c r="V45" s="578"/>
      <c r="W45" s="552" t="s">
        <v>1586</v>
      </c>
      <c r="Y45" s="576"/>
      <c r="Z45" s="584"/>
      <c r="AA45" s="576"/>
      <c r="AB45" s="578"/>
      <c r="AC45" s="552" t="s">
        <v>1586</v>
      </c>
      <c r="AE45" s="576"/>
      <c r="AF45" s="584"/>
      <c r="AG45" s="576"/>
      <c r="AH45" s="578"/>
      <c r="AI45" s="552" t="s">
        <v>1586</v>
      </c>
      <c r="AK45" s="576"/>
      <c r="AL45" s="584"/>
      <c r="AM45" s="576"/>
      <c r="AN45" s="578"/>
      <c r="AO45" s="552" t="s">
        <v>1586</v>
      </c>
      <c r="AQ45" s="576"/>
      <c r="AR45" s="584"/>
      <c r="AS45" s="576"/>
      <c r="AT45" s="578"/>
      <c r="AU45" s="552" t="s">
        <v>1586</v>
      </c>
      <c r="AW45" s="576"/>
      <c r="AX45" s="584"/>
      <c r="AY45" s="576"/>
      <c r="AZ45" s="578"/>
      <c r="BA45" s="552" t="s">
        <v>1586</v>
      </c>
      <c r="BC45" s="576"/>
      <c r="BD45" s="584"/>
      <c r="BE45" s="576"/>
      <c r="BF45" s="578"/>
      <c r="BG45" s="552" t="s">
        <v>1586</v>
      </c>
      <c r="BI45" s="576"/>
      <c r="BJ45" s="584"/>
      <c r="BK45" s="576"/>
      <c r="BL45" s="578"/>
      <c r="BM45" s="552" t="s">
        <v>1586</v>
      </c>
      <c r="BO45" s="576"/>
      <c r="BP45" s="584"/>
      <c r="BQ45" s="576"/>
      <c r="BR45" s="578"/>
      <c r="BS45" s="552" t="s">
        <v>1586</v>
      </c>
      <c r="BU45" s="576"/>
      <c r="BV45" s="584"/>
      <c r="BW45" s="576"/>
      <c r="BX45" s="578"/>
      <c r="BY45" s="552" t="s">
        <v>1586</v>
      </c>
      <c r="CA45" s="576"/>
      <c r="CB45" s="584"/>
      <c r="CC45" s="576"/>
      <c r="CD45" s="578"/>
      <c r="CE45" s="552" t="s">
        <v>1586</v>
      </c>
      <c r="CG45" s="576"/>
      <c r="CH45" s="584"/>
      <c r="CI45" s="576"/>
      <c r="CJ45" s="578"/>
      <c r="CK45" s="552" t="s">
        <v>1586</v>
      </c>
      <c r="CM45" s="576"/>
      <c r="CN45" s="584"/>
      <c r="CO45" s="576"/>
      <c r="CP45" s="578"/>
      <c r="CQ45" s="552" t="s">
        <v>1586</v>
      </c>
      <c r="CS45" s="576"/>
      <c r="CT45" s="584"/>
      <c r="CU45" s="576"/>
      <c r="CV45" s="578"/>
      <c r="CW45" s="552" t="s">
        <v>1586</v>
      </c>
      <c r="CY45" s="576"/>
      <c r="CZ45" s="584"/>
      <c r="DA45" s="576"/>
      <c r="DB45" s="578"/>
      <c r="DC45" s="552" t="s">
        <v>1586</v>
      </c>
      <c r="DE45" s="576"/>
      <c r="DF45" s="584"/>
      <c r="DG45" s="576"/>
      <c r="DH45" s="578"/>
      <c r="DI45" s="552" t="s">
        <v>1586</v>
      </c>
      <c r="DK45" s="576"/>
      <c r="DL45" s="584"/>
      <c r="DM45" s="576"/>
      <c r="DN45" s="578"/>
      <c r="DO45" s="552" t="s">
        <v>1586</v>
      </c>
    </row>
    <row r="46" spans="1:119" s="542" customFormat="1" ht="19.5" customHeight="1" x14ac:dyDescent="0.25">
      <c r="A46" s="576"/>
      <c r="B46" s="584"/>
      <c r="C46" s="576"/>
      <c r="D46" s="578"/>
      <c r="E46" s="552" t="s">
        <v>1587</v>
      </c>
      <c r="G46" s="576"/>
      <c r="H46" s="584"/>
      <c r="I46" s="576"/>
      <c r="J46" s="578"/>
      <c r="K46" s="552" t="s">
        <v>1587</v>
      </c>
      <c r="M46" s="576"/>
      <c r="N46" s="584"/>
      <c r="O46" s="576"/>
      <c r="P46" s="578"/>
      <c r="Q46" s="552" t="s">
        <v>1587</v>
      </c>
      <c r="S46" s="576"/>
      <c r="T46" s="584"/>
      <c r="U46" s="576"/>
      <c r="V46" s="578"/>
      <c r="W46" s="552" t="s">
        <v>1587</v>
      </c>
      <c r="Y46" s="576"/>
      <c r="Z46" s="584"/>
      <c r="AA46" s="576"/>
      <c r="AB46" s="578"/>
      <c r="AC46" s="552" t="s">
        <v>1587</v>
      </c>
      <c r="AE46" s="576"/>
      <c r="AF46" s="584"/>
      <c r="AG46" s="576"/>
      <c r="AH46" s="578"/>
      <c r="AI46" s="552" t="s">
        <v>1587</v>
      </c>
      <c r="AK46" s="576"/>
      <c r="AL46" s="584"/>
      <c r="AM46" s="576"/>
      <c r="AN46" s="578"/>
      <c r="AO46" s="552" t="s">
        <v>1587</v>
      </c>
      <c r="AQ46" s="576"/>
      <c r="AR46" s="584"/>
      <c r="AS46" s="576"/>
      <c r="AT46" s="578"/>
      <c r="AU46" s="552" t="s">
        <v>1587</v>
      </c>
      <c r="AW46" s="576"/>
      <c r="AX46" s="584"/>
      <c r="AY46" s="576"/>
      <c r="AZ46" s="578"/>
      <c r="BA46" s="552" t="s">
        <v>1587</v>
      </c>
      <c r="BC46" s="576"/>
      <c r="BD46" s="584"/>
      <c r="BE46" s="576"/>
      <c r="BF46" s="578"/>
      <c r="BG46" s="552" t="s">
        <v>1587</v>
      </c>
      <c r="BI46" s="576"/>
      <c r="BJ46" s="584"/>
      <c r="BK46" s="576"/>
      <c r="BL46" s="578"/>
      <c r="BM46" s="552" t="s">
        <v>1587</v>
      </c>
      <c r="BO46" s="576"/>
      <c r="BP46" s="584"/>
      <c r="BQ46" s="576"/>
      <c r="BR46" s="578"/>
      <c r="BS46" s="552" t="s">
        <v>1587</v>
      </c>
      <c r="BU46" s="576"/>
      <c r="BV46" s="584"/>
      <c r="BW46" s="576"/>
      <c r="BX46" s="578"/>
      <c r="BY46" s="552" t="s">
        <v>1587</v>
      </c>
      <c r="CA46" s="576"/>
      <c r="CB46" s="584"/>
      <c r="CC46" s="576"/>
      <c r="CD46" s="578"/>
      <c r="CE46" s="552" t="s">
        <v>1587</v>
      </c>
      <c r="CG46" s="576"/>
      <c r="CH46" s="584"/>
      <c r="CI46" s="576"/>
      <c r="CJ46" s="578"/>
      <c r="CK46" s="552" t="s">
        <v>1587</v>
      </c>
      <c r="CM46" s="576"/>
      <c r="CN46" s="584"/>
      <c r="CO46" s="576"/>
      <c r="CP46" s="578"/>
      <c r="CQ46" s="552" t="s">
        <v>1587</v>
      </c>
      <c r="CS46" s="576"/>
      <c r="CT46" s="584"/>
      <c r="CU46" s="576"/>
      <c r="CV46" s="578"/>
      <c r="CW46" s="552" t="s">
        <v>1587</v>
      </c>
      <c r="CY46" s="576"/>
      <c r="CZ46" s="584"/>
      <c r="DA46" s="576"/>
      <c r="DB46" s="578"/>
      <c r="DC46" s="552" t="s">
        <v>1587</v>
      </c>
      <c r="DE46" s="576"/>
      <c r="DF46" s="584"/>
      <c r="DG46" s="576"/>
      <c r="DH46" s="578"/>
      <c r="DI46" s="552" t="s">
        <v>1587</v>
      </c>
      <c r="DK46" s="576"/>
      <c r="DL46" s="584"/>
      <c r="DM46" s="576"/>
      <c r="DN46" s="578"/>
      <c r="DO46" s="552" t="s">
        <v>1587</v>
      </c>
    </row>
    <row r="47" spans="1:119" s="542" customFormat="1" ht="19.5" customHeight="1" x14ac:dyDescent="0.25">
      <c r="A47" s="576"/>
      <c r="B47" s="584"/>
      <c r="C47" s="584"/>
      <c r="D47" s="578"/>
      <c r="E47" s="552" t="s">
        <v>1588</v>
      </c>
      <c r="G47" s="576"/>
      <c r="H47" s="584"/>
      <c r="I47" s="584"/>
      <c r="J47" s="578"/>
      <c r="K47" s="552" t="s">
        <v>1588</v>
      </c>
      <c r="M47" s="576"/>
      <c r="N47" s="584"/>
      <c r="O47" s="584"/>
      <c r="P47" s="578"/>
      <c r="Q47" s="552" t="s">
        <v>1588</v>
      </c>
      <c r="S47" s="576"/>
      <c r="T47" s="584"/>
      <c r="U47" s="584"/>
      <c r="V47" s="578"/>
      <c r="W47" s="552" t="s">
        <v>1588</v>
      </c>
      <c r="Y47" s="576"/>
      <c r="Z47" s="584"/>
      <c r="AA47" s="584"/>
      <c r="AB47" s="578"/>
      <c r="AC47" s="552" t="s">
        <v>1588</v>
      </c>
      <c r="AE47" s="576"/>
      <c r="AF47" s="584"/>
      <c r="AG47" s="584"/>
      <c r="AH47" s="578"/>
      <c r="AI47" s="552" t="s">
        <v>1588</v>
      </c>
      <c r="AK47" s="576"/>
      <c r="AL47" s="584"/>
      <c r="AM47" s="584"/>
      <c r="AN47" s="578"/>
      <c r="AO47" s="552" t="s">
        <v>1588</v>
      </c>
      <c r="AQ47" s="576"/>
      <c r="AR47" s="584"/>
      <c r="AS47" s="584"/>
      <c r="AT47" s="578"/>
      <c r="AU47" s="552" t="s">
        <v>1588</v>
      </c>
      <c r="AW47" s="576"/>
      <c r="AX47" s="584"/>
      <c r="AY47" s="584"/>
      <c r="AZ47" s="578"/>
      <c r="BA47" s="552" t="s">
        <v>1588</v>
      </c>
      <c r="BC47" s="576"/>
      <c r="BD47" s="584"/>
      <c r="BE47" s="584"/>
      <c r="BF47" s="578"/>
      <c r="BG47" s="552" t="s">
        <v>1588</v>
      </c>
      <c r="BI47" s="576"/>
      <c r="BJ47" s="584"/>
      <c r="BK47" s="584"/>
      <c r="BL47" s="578"/>
      <c r="BM47" s="552" t="s">
        <v>1588</v>
      </c>
      <c r="BO47" s="576"/>
      <c r="BP47" s="584"/>
      <c r="BQ47" s="584"/>
      <c r="BR47" s="578"/>
      <c r="BS47" s="552" t="s">
        <v>1588</v>
      </c>
      <c r="BU47" s="576"/>
      <c r="BV47" s="584"/>
      <c r="BW47" s="584"/>
      <c r="BX47" s="578"/>
      <c r="BY47" s="552" t="s">
        <v>1588</v>
      </c>
      <c r="CA47" s="576"/>
      <c r="CB47" s="584"/>
      <c r="CC47" s="584"/>
      <c r="CD47" s="578"/>
      <c r="CE47" s="552" t="s">
        <v>1588</v>
      </c>
      <c r="CG47" s="576"/>
      <c r="CH47" s="584"/>
      <c r="CI47" s="584"/>
      <c r="CJ47" s="578"/>
      <c r="CK47" s="552" t="s">
        <v>1588</v>
      </c>
      <c r="CM47" s="576"/>
      <c r="CN47" s="584"/>
      <c r="CO47" s="584"/>
      <c r="CP47" s="578"/>
      <c r="CQ47" s="552" t="s">
        <v>1588</v>
      </c>
      <c r="CS47" s="576"/>
      <c r="CT47" s="584"/>
      <c r="CU47" s="584"/>
      <c r="CV47" s="578"/>
      <c r="CW47" s="552" t="s">
        <v>1588</v>
      </c>
      <c r="CY47" s="576"/>
      <c r="CZ47" s="584"/>
      <c r="DA47" s="584"/>
      <c r="DB47" s="578"/>
      <c r="DC47" s="552" t="s">
        <v>1588</v>
      </c>
      <c r="DE47" s="576"/>
      <c r="DF47" s="584"/>
      <c r="DG47" s="584"/>
      <c r="DH47" s="578"/>
      <c r="DI47" s="552" t="s">
        <v>1588</v>
      </c>
      <c r="DK47" s="576"/>
      <c r="DL47" s="584"/>
      <c r="DM47" s="584"/>
      <c r="DN47" s="578"/>
      <c r="DO47" s="552" t="s">
        <v>1588</v>
      </c>
    </row>
    <row r="48" spans="1:119" s="542" customFormat="1" ht="19.5" customHeight="1" x14ac:dyDescent="0.25">
      <c r="A48" s="576"/>
      <c r="B48" s="584"/>
      <c r="C48" s="584"/>
      <c r="D48" s="578"/>
      <c r="E48" s="552" t="s">
        <v>1589</v>
      </c>
      <c r="G48" s="576"/>
      <c r="H48" s="584"/>
      <c r="I48" s="584"/>
      <c r="J48" s="578"/>
      <c r="K48" s="552" t="s">
        <v>1589</v>
      </c>
      <c r="M48" s="576"/>
      <c r="N48" s="584"/>
      <c r="O48" s="584"/>
      <c r="P48" s="578"/>
      <c r="Q48" s="552" t="s">
        <v>1589</v>
      </c>
      <c r="S48" s="576"/>
      <c r="T48" s="584"/>
      <c r="U48" s="584"/>
      <c r="V48" s="578"/>
      <c r="W48" s="552" t="s">
        <v>1589</v>
      </c>
      <c r="Y48" s="576"/>
      <c r="Z48" s="584"/>
      <c r="AA48" s="584"/>
      <c r="AB48" s="578"/>
      <c r="AC48" s="552" t="s">
        <v>1589</v>
      </c>
      <c r="AE48" s="576"/>
      <c r="AF48" s="584"/>
      <c r="AG48" s="584"/>
      <c r="AH48" s="578"/>
      <c r="AI48" s="552" t="s">
        <v>1589</v>
      </c>
      <c r="AK48" s="576"/>
      <c r="AL48" s="584"/>
      <c r="AM48" s="584"/>
      <c r="AN48" s="578"/>
      <c r="AO48" s="552" t="s">
        <v>1589</v>
      </c>
      <c r="AQ48" s="576"/>
      <c r="AR48" s="584"/>
      <c r="AS48" s="584"/>
      <c r="AT48" s="578"/>
      <c r="AU48" s="552" t="s">
        <v>1589</v>
      </c>
      <c r="AW48" s="576"/>
      <c r="AX48" s="584"/>
      <c r="AY48" s="584"/>
      <c r="AZ48" s="578"/>
      <c r="BA48" s="552" t="s">
        <v>1589</v>
      </c>
      <c r="BC48" s="576"/>
      <c r="BD48" s="584"/>
      <c r="BE48" s="584"/>
      <c r="BF48" s="578"/>
      <c r="BG48" s="552" t="s">
        <v>1589</v>
      </c>
      <c r="BI48" s="576"/>
      <c r="BJ48" s="584"/>
      <c r="BK48" s="584"/>
      <c r="BL48" s="578"/>
      <c r="BM48" s="552" t="s">
        <v>1589</v>
      </c>
      <c r="BO48" s="576"/>
      <c r="BP48" s="584"/>
      <c r="BQ48" s="584"/>
      <c r="BR48" s="578"/>
      <c r="BS48" s="552" t="s">
        <v>1589</v>
      </c>
      <c r="BU48" s="576"/>
      <c r="BV48" s="584"/>
      <c r="BW48" s="584"/>
      <c r="BX48" s="578"/>
      <c r="BY48" s="552" t="s">
        <v>1589</v>
      </c>
      <c r="CA48" s="576"/>
      <c r="CB48" s="584"/>
      <c r="CC48" s="584"/>
      <c r="CD48" s="578"/>
      <c r="CE48" s="552" t="s">
        <v>1589</v>
      </c>
      <c r="CG48" s="576"/>
      <c r="CH48" s="584"/>
      <c r="CI48" s="584"/>
      <c r="CJ48" s="578"/>
      <c r="CK48" s="552" t="s">
        <v>1589</v>
      </c>
      <c r="CM48" s="576"/>
      <c r="CN48" s="584"/>
      <c r="CO48" s="584"/>
      <c r="CP48" s="578"/>
      <c r="CQ48" s="552" t="s">
        <v>1589</v>
      </c>
      <c r="CS48" s="576"/>
      <c r="CT48" s="584"/>
      <c r="CU48" s="584"/>
      <c r="CV48" s="578"/>
      <c r="CW48" s="552" t="s">
        <v>1589</v>
      </c>
      <c r="CY48" s="576"/>
      <c r="CZ48" s="584"/>
      <c r="DA48" s="584"/>
      <c r="DB48" s="578"/>
      <c r="DC48" s="552" t="s">
        <v>1589</v>
      </c>
      <c r="DE48" s="576"/>
      <c r="DF48" s="584"/>
      <c r="DG48" s="584"/>
      <c r="DH48" s="578"/>
      <c r="DI48" s="552" t="s">
        <v>1589</v>
      </c>
      <c r="DK48" s="576"/>
      <c r="DL48" s="584"/>
      <c r="DM48" s="584"/>
      <c r="DN48" s="578"/>
      <c r="DO48" s="552" t="s">
        <v>1589</v>
      </c>
    </row>
    <row r="49" spans="1:119" s="542" customFormat="1" ht="19.5" customHeight="1" x14ac:dyDescent="0.25">
      <c r="A49" s="576"/>
      <c r="B49" s="584"/>
      <c r="C49" s="584"/>
      <c r="D49" s="578"/>
      <c r="E49" s="552" t="s">
        <v>1590</v>
      </c>
      <c r="G49" s="576"/>
      <c r="H49" s="584"/>
      <c r="I49" s="584"/>
      <c r="J49" s="578"/>
      <c r="K49" s="552" t="s">
        <v>1590</v>
      </c>
      <c r="M49" s="576"/>
      <c r="N49" s="584"/>
      <c r="O49" s="584"/>
      <c r="P49" s="578"/>
      <c r="Q49" s="552" t="s">
        <v>1590</v>
      </c>
      <c r="S49" s="576"/>
      <c r="T49" s="584"/>
      <c r="U49" s="584"/>
      <c r="V49" s="578"/>
      <c r="W49" s="552" t="s">
        <v>1590</v>
      </c>
      <c r="Y49" s="576"/>
      <c r="Z49" s="584"/>
      <c r="AA49" s="584"/>
      <c r="AB49" s="578"/>
      <c r="AC49" s="552" t="s">
        <v>1590</v>
      </c>
      <c r="AE49" s="576"/>
      <c r="AF49" s="584"/>
      <c r="AG49" s="584"/>
      <c r="AH49" s="578"/>
      <c r="AI49" s="552" t="s">
        <v>1590</v>
      </c>
      <c r="AK49" s="576"/>
      <c r="AL49" s="584"/>
      <c r="AM49" s="584"/>
      <c r="AN49" s="578"/>
      <c r="AO49" s="552" t="s">
        <v>1590</v>
      </c>
      <c r="AQ49" s="576"/>
      <c r="AR49" s="584"/>
      <c r="AS49" s="584"/>
      <c r="AT49" s="578"/>
      <c r="AU49" s="552" t="s">
        <v>1590</v>
      </c>
      <c r="AW49" s="576"/>
      <c r="AX49" s="584"/>
      <c r="AY49" s="584"/>
      <c r="AZ49" s="578"/>
      <c r="BA49" s="552" t="s">
        <v>1590</v>
      </c>
      <c r="BC49" s="576"/>
      <c r="BD49" s="584"/>
      <c r="BE49" s="584"/>
      <c r="BF49" s="578"/>
      <c r="BG49" s="552" t="s">
        <v>1590</v>
      </c>
      <c r="BI49" s="576"/>
      <c r="BJ49" s="584"/>
      <c r="BK49" s="584"/>
      <c r="BL49" s="578"/>
      <c r="BM49" s="552" t="s">
        <v>1590</v>
      </c>
      <c r="BO49" s="576"/>
      <c r="BP49" s="584"/>
      <c r="BQ49" s="584"/>
      <c r="BR49" s="578"/>
      <c r="BS49" s="552" t="s">
        <v>1590</v>
      </c>
      <c r="BU49" s="576"/>
      <c r="BV49" s="584"/>
      <c r="BW49" s="584"/>
      <c r="BX49" s="578"/>
      <c r="BY49" s="552" t="s">
        <v>1590</v>
      </c>
      <c r="CA49" s="576"/>
      <c r="CB49" s="584"/>
      <c r="CC49" s="584"/>
      <c r="CD49" s="578"/>
      <c r="CE49" s="552" t="s">
        <v>1590</v>
      </c>
      <c r="CG49" s="576"/>
      <c r="CH49" s="584"/>
      <c r="CI49" s="584"/>
      <c r="CJ49" s="578"/>
      <c r="CK49" s="552" t="s">
        <v>1590</v>
      </c>
      <c r="CM49" s="576"/>
      <c r="CN49" s="584"/>
      <c r="CO49" s="584"/>
      <c r="CP49" s="578"/>
      <c r="CQ49" s="552" t="s">
        <v>1590</v>
      </c>
      <c r="CS49" s="576"/>
      <c r="CT49" s="584"/>
      <c r="CU49" s="584"/>
      <c r="CV49" s="578"/>
      <c r="CW49" s="552" t="s">
        <v>1590</v>
      </c>
      <c r="CY49" s="576"/>
      <c r="CZ49" s="584"/>
      <c r="DA49" s="584"/>
      <c r="DB49" s="578"/>
      <c r="DC49" s="552" t="s">
        <v>1590</v>
      </c>
      <c r="DE49" s="576"/>
      <c r="DF49" s="584"/>
      <c r="DG49" s="584"/>
      <c r="DH49" s="578"/>
      <c r="DI49" s="552" t="s">
        <v>1590</v>
      </c>
      <c r="DK49" s="576"/>
      <c r="DL49" s="584"/>
      <c r="DM49" s="584"/>
      <c r="DN49" s="578"/>
      <c r="DO49" s="552" t="s">
        <v>1590</v>
      </c>
    </row>
    <row r="50" spans="1:119" s="542" customFormat="1" ht="19.5" customHeight="1" x14ac:dyDescent="0.25">
      <c r="A50" s="576"/>
      <c r="B50" s="584"/>
      <c r="C50" s="584"/>
      <c r="D50" s="578"/>
      <c r="E50" s="552" t="s">
        <v>1591</v>
      </c>
      <c r="G50" s="576"/>
      <c r="H50" s="584"/>
      <c r="I50" s="584"/>
      <c r="J50" s="578"/>
      <c r="K50" s="552" t="s">
        <v>1591</v>
      </c>
      <c r="M50" s="576"/>
      <c r="N50" s="584"/>
      <c r="O50" s="584"/>
      <c r="P50" s="578"/>
      <c r="Q50" s="552" t="s">
        <v>1591</v>
      </c>
      <c r="S50" s="576"/>
      <c r="T50" s="584"/>
      <c r="U50" s="584"/>
      <c r="V50" s="578"/>
      <c r="W50" s="552" t="s">
        <v>1591</v>
      </c>
      <c r="Y50" s="576"/>
      <c r="Z50" s="584"/>
      <c r="AA50" s="584"/>
      <c r="AB50" s="578"/>
      <c r="AC50" s="552" t="s">
        <v>1591</v>
      </c>
      <c r="AE50" s="576"/>
      <c r="AF50" s="584"/>
      <c r="AG50" s="584"/>
      <c r="AH50" s="578"/>
      <c r="AI50" s="552" t="s">
        <v>1591</v>
      </c>
      <c r="AK50" s="576"/>
      <c r="AL50" s="584"/>
      <c r="AM50" s="584"/>
      <c r="AN50" s="578"/>
      <c r="AO50" s="552" t="s">
        <v>1591</v>
      </c>
      <c r="AQ50" s="576"/>
      <c r="AR50" s="584"/>
      <c r="AS50" s="584"/>
      <c r="AT50" s="578"/>
      <c r="AU50" s="552" t="s">
        <v>1591</v>
      </c>
      <c r="AW50" s="576"/>
      <c r="AX50" s="584"/>
      <c r="AY50" s="584"/>
      <c r="AZ50" s="578"/>
      <c r="BA50" s="552" t="s">
        <v>1591</v>
      </c>
      <c r="BC50" s="576"/>
      <c r="BD50" s="584"/>
      <c r="BE50" s="584"/>
      <c r="BF50" s="578"/>
      <c r="BG50" s="552" t="s">
        <v>1591</v>
      </c>
      <c r="BI50" s="576"/>
      <c r="BJ50" s="584"/>
      <c r="BK50" s="584"/>
      <c r="BL50" s="578"/>
      <c r="BM50" s="552" t="s">
        <v>1591</v>
      </c>
      <c r="BO50" s="576"/>
      <c r="BP50" s="584"/>
      <c r="BQ50" s="584"/>
      <c r="BR50" s="578"/>
      <c r="BS50" s="552" t="s">
        <v>1591</v>
      </c>
      <c r="BU50" s="576"/>
      <c r="BV50" s="584"/>
      <c r="BW50" s="584"/>
      <c r="BX50" s="578"/>
      <c r="BY50" s="552" t="s">
        <v>1591</v>
      </c>
      <c r="CA50" s="576"/>
      <c r="CB50" s="584"/>
      <c r="CC50" s="584"/>
      <c r="CD50" s="578"/>
      <c r="CE50" s="552" t="s">
        <v>1591</v>
      </c>
      <c r="CG50" s="576"/>
      <c r="CH50" s="584"/>
      <c r="CI50" s="584"/>
      <c r="CJ50" s="578"/>
      <c r="CK50" s="552" t="s">
        <v>1591</v>
      </c>
      <c r="CM50" s="576"/>
      <c r="CN50" s="584"/>
      <c r="CO50" s="584"/>
      <c r="CP50" s="578"/>
      <c r="CQ50" s="552" t="s">
        <v>1591</v>
      </c>
      <c r="CS50" s="576"/>
      <c r="CT50" s="584"/>
      <c r="CU50" s="584"/>
      <c r="CV50" s="578"/>
      <c r="CW50" s="552" t="s">
        <v>1591</v>
      </c>
      <c r="CY50" s="576"/>
      <c r="CZ50" s="584"/>
      <c r="DA50" s="584"/>
      <c r="DB50" s="578"/>
      <c r="DC50" s="552" t="s">
        <v>1591</v>
      </c>
      <c r="DE50" s="576"/>
      <c r="DF50" s="584"/>
      <c r="DG50" s="584"/>
      <c r="DH50" s="578"/>
      <c r="DI50" s="552" t="s">
        <v>1591</v>
      </c>
      <c r="DK50" s="576"/>
      <c r="DL50" s="584"/>
      <c r="DM50" s="584"/>
      <c r="DN50" s="578"/>
      <c r="DO50" s="552" t="s">
        <v>1591</v>
      </c>
    </row>
    <row r="51" spans="1:119" s="542" customFormat="1" ht="19.5" customHeight="1" x14ac:dyDescent="0.25">
      <c r="A51" s="576"/>
      <c r="B51" s="584"/>
      <c r="C51" s="584"/>
      <c r="D51" s="578"/>
      <c r="E51" s="552" t="s">
        <v>1592</v>
      </c>
      <c r="G51" s="576"/>
      <c r="H51" s="584"/>
      <c r="I51" s="584"/>
      <c r="J51" s="578"/>
      <c r="K51" s="552" t="s">
        <v>1592</v>
      </c>
      <c r="M51" s="576"/>
      <c r="N51" s="584"/>
      <c r="O51" s="584"/>
      <c r="P51" s="578"/>
      <c r="Q51" s="552" t="s">
        <v>1592</v>
      </c>
      <c r="S51" s="576"/>
      <c r="T51" s="584"/>
      <c r="U51" s="584"/>
      <c r="V51" s="578"/>
      <c r="W51" s="552" t="s">
        <v>1592</v>
      </c>
      <c r="Y51" s="576"/>
      <c r="Z51" s="584"/>
      <c r="AA51" s="584"/>
      <c r="AB51" s="578"/>
      <c r="AC51" s="552" t="s">
        <v>1592</v>
      </c>
      <c r="AE51" s="576"/>
      <c r="AF51" s="584"/>
      <c r="AG51" s="584"/>
      <c r="AH51" s="578"/>
      <c r="AI51" s="552" t="s">
        <v>1592</v>
      </c>
      <c r="AK51" s="576"/>
      <c r="AL51" s="584"/>
      <c r="AM51" s="584"/>
      <c r="AN51" s="578"/>
      <c r="AO51" s="552" t="s">
        <v>1592</v>
      </c>
      <c r="AQ51" s="576"/>
      <c r="AR51" s="584"/>
      <c r="AS51" s="584"/>
      <c r="AT51" s="578"/>
      <c r="AU51" s="552" t="s">
        <v>1592</v>
      </c>
      <c r="AW51" s="576"/>
      <c r="AX51" s="584"/>
      <c r="AY51" s="584"/>
      <c r="AZ51" s="578"/>
      <c r="BA51" s="552" t="s">
        <v>1592</v>
      </c>
      <c r="BC51" s="576"/>
      <c r="BD51" s="584"/>
      <c r="BE51" s="584"/>
      <c r="BF51" s="578"/>
      <c r="BG51" s="552" t="s">
        <v>1592</v>
      </c>
      <c r="BI51" s="576"/>
      <c r="BJ51" s="584"/>
      <c r="BK51" s="584"/>
      <c r="BL51" s="578"/>
      <c r="BM51" s="552" t="s">
        <v>1592</v>
      </c>
      <c r="BO51" s="576"/>
      <c r="BP51" s="584"/>
      <c r="BQ51" s="584"/>
      <c r="BR51" s="578"/>
      <c r="BS51" s="552" t="s">
        <v>1592</v>
      </c>
      <c r="BU51" s="576"/>
      <c r="BV51" s="584"/>
      <c r="BW51" s="584"/>
      <c r="BX51" s="578"/>
      <c r="BY51" s="552" t="s">
        <v>1592</v>
      </c>
      <c r="CA51" s="576"/>
      <c r="CB51" s="584"/>
      <c r="CC51" s="584"/>
      <c r="CD51" s="578"/>
      <c r="CE51" s="552" t="s">
        <v>1592</v>
      </c>
      <c r="CG51" s="576"/>
      <c r="CH51" s="584"/>
      <c r="CI51" s="584"/>
      <c r="CJ51" s="578"/>
      <c r="CK51" s="552" t="s">
        <v>1592</v>
      </c>
      <c r="CM51" s="576"/>
      <c r="CN51" s="584"/>
      <c r="CO51" s="584"/>
      <c r="CP51" s="578"/>
      <c r="CQ51" s="552" t="s">
        <v>1592</v>
      </c>
      <c r="CS51" s="576"/>
      <c r="CT51" s="584"/>
      <c r="CU51" s="584"/>
      <c r="CV51" s="578"/>
      <c r="CW51" s="552" t="s">
        <v>1592</v>
      </c>
      <c r="CY51" s="576"/>
      <c r="CZ51" s="584"/>
      <c r="DA51" s="584"/>
      <c r="DB51" s="578"/>
      <c r="DC51" s="552" t="s">
        <v>1592</v>
      </c>
      <c r="DE51" s="576"/>
      <c r="DF51" s="584"/>
      <c r="DG51" s="584"/>
      <c r="DH51" s="578"/>
      <c r="DI51" s="552" t="s">
        <v>1592</v>
      </c>
      <c r="DK51" s="576"/>
      <c r="DL51" s="584"/>
      <c r="DM51" s="584"/>
      <c r="DN51" s="578"/>
      <c r="DO51" s="552" t="s">
        <v>1592</v>
      </c>
    </row>
    <row r="52" spans="1:119" s="542" customFormat="1" ht="19.5" customHeight="1" x14ac:dyDescent="0.25">
      <c r="A52" s="576"/>
      <c r="B52" s="584"/>
      <c r="C52" s="584"/>
      <c r="D52" s="578"/>
      <c r="E52" s="552" t="s">
        <v>1593</v>
      </c>
      <c r="G52" s="576"/>
      <c r="H52" s="584"/>
      <c r="I52" s="584"/>
      <c r="J52" s="578"/>
      <c r="K52" s="552" t="s">
        <v>1593</v>
      </c>
      <c r="M52" s="576"/>
      <c r="N52" s="584"/>
      <c r="O52" s="584"/>
      <c r="P52" s="578"/>
      <c r="Q52" s="552" t="s">
        <v>1593</v>
      </c>
      <c r="S52" s="576"/>
      <c r="T52" s="584"/>
      <c r="U52" s="584"/>
      <c r="V52" s="578"/>
      <c r="W52" s="552" t="s">
        <v>1593</v>
      </c>
      <c r="Y52" s="576"/>
      <c r="Z52" s="584"/>
      <c r="AA52" s="584"/>
      <c r="AB52" s="578"/>
      <c r="AC52" s="552" t="s">
        <v>1593</v>
      </c>
      <c r="AE52" s="576"/>
      <c r="AF52" s="584"/>
      <c r="AG52" s="584"/>
      <c r="AH52" s="578"/>
      <c r="AI52" s="552" t="s">
        <v>1593</v>
      </c>
      <c r="AK52" s="576"/>
      <c r="AL52" s="584"/>
      <c r="AM52" s="584"/>
      <c r="AN52" s="578"/>
      <c r="AO52" s="552" t="s">
        <v>1593</v>
      </c>
      <c r="AQ52" s="576"/>
      <c r="AR52" s="584"/>
      <c r="AS52" s="584"/>
      <c r="AT52" s="578"/>
      <c r="AU52" s="552" t="s">
        <v>1593</v>
      </c>
      <c r="AW52" s="576"/>
      <c r="AX52" s="584"/>
      <c r="AY52" s="584"/>
      <c r="AZ52" s="578"/>
      <c r="BA52" s="552" t="s">
        <v>1593</v>
      </c>
      <c r="BC52" s="576"/>
      <c r="BD52" s="584"/>
      <c r="BE52" s="584"/>
      <c r="BF52" s="578"/>
      <c r="BG52" s="552" t="s">
        <v>1593</v>
      </c>
      <c r="BI52" s="576"/>
      <c r="BJ52" s="584"/>
      <c r="BK52" s="584"/>
      <c r="BL52" s="578"/>
      <c r="BM52" s="552" t="s">
        <v>1593</v>
      </c>
      <c r="BO52" s="576"/>
      <c r="BP52" s="584"/>
      <c r="BQ52" s="584"/>
      <c r="BR52" s="578"/>
      <c r="BS52" s="552" t="s">
        <v>1593</v>
      </c>
      <c r="BU52" s="576"/>
      <c r="BV52" s="584"/>
      <c r="BW52" s="584"/>
      <c r="BX52" s="578"/>
      <c r="BY52" s="552" t="s">
        <v>1593</v>
      </c>
      <c r="CA52" s="576"/>
      <c r="CB52" s="584"/>
      <c r="CC52" s="584"/>
      <c r="CD52" s="578"/>
      <c r="CE52" s="552" t="s">
        <v>1593</v>
      </c>
      <c r="CG52" s="576"/>
      <c r="CH52" s="584"/>
      <c r="CI52" s="584"/>
      <c r="CJ52" s="578"/>
      <c r="CK52" s="552" t="s">
        <v>1593</v>
      </c>
      <c r="CM52" s="576"/>
      <c r="CN52" s="584"/>
      <c r="CO52" s="584"/>
      <c r="CP52" s="578"/>
      <c r="CQ52" s="552" t="s">
        <v>1593</v>
      </c>
      <c r="CS52" s="576"/>
      <c r="CT52" s="584"/>
      <c r="CU52" s="584"/>
      <c r="CV52" s="578"/>
      <c r="CW52" s="552" t="s">
        <v>1593</v>
      </c>
      <c r="CY52" s="576"/>
      <c r="CZ52" s="584"/>
      <c r="DA52" s="584"/>
      <c r="DB52" s="578"/>
      <c r="DC52" s="552" t="s">
        <v>1593</v>
      </c>
      <c r="DE52" s="576"/>
      <c r="DF52" s="584"/>
      <c r="DG52" s="584"/>
      <c r="DH52" s="578"/>
      <c r="DI52" s="552" t="s">
        <v>1593</v>
      </c>
      <c r="DK52" s="576"/>
      <c r="DL52" s="584"/>
      <c r="DM52" s="584"/>
      <c r="DN52" s="578"/>
      <c r="DO52" s="552" t="s">
        <v>1593</v>
      </c>
    </row>
    <row r="53" spans="1:119" s="542" customFormat="1" ht="19.5" customHeight="1" x14ac:dyDescent="0.25">
      <c r="A53" s="576"/>
      <c r="B53" s="584"/>
      <c r="C53" s="584"/>
      <c r="D53" s="578"/>
      <c r="E53" s="552" t="s">
        <v>1594</v>
      </c>
      <c r="G53" s="576"/>
      <c r="H53" s="584"/>
      <c r="I53" s="584"/>
      <c r="J53" s="578"/>
      <c r="K53" s="552" t="s">
        <v>1594</v>
      </c>
      <c r="M53" s="576"/>
      <c r="N53" s="584"/>
      <c r="O53" s="584"/>
      <c r="P53" s="578"/>
      <c r="Q53" s="552" t="s">
        <v>1594</v>
      </c>
      <c r="S53" s="576"/>
      <c r="T53" s="584"/>
      <c r="U53" s="584"/>
      <c r="V53" s="578"/>
      <c r="W53" s="552" t="s">
        <v>1594</v>
      </c>
      <c r="Y53" s="576"/>
      <c r="Z53" s="584"/>
      <c r="AA53" s="584"/>
      <c r="AB53" s="578"/>
      <c r="AC53" s="552" t="s">
        <v>1594</v>
      </c>
      <c r="AE53" s="576"/>
      <c r="AF53" s="584"/>
      <c r="AG53" s="584"/>
      <c r="AH53" s="578"/>
      <c r="AI53" s="552" t="s">
        <v>1594</v>
      </c>
      <c r="AK53" s="576"/>
      <c r="AL53" s="584"/>
      <c r="AM53" s="584"/>
      <c r="AN53" s="578"/>
      <c r="AO53" s="552" t="s">
        <v>1594</v>
      </c>
      <c r="AQ53" s="576"/>
      <c r="AR53" s="584"/>
      <c r="AS53" s="584"/>
      <c r="AT53" s="578"/>
      <c r="AU53" s="552" t="s">
        <v>1594</v>
      </c>
      <c r="AW53" s="576"/>
      <c r="AX53" s="584"/>
      <c r="AY53" s="584"/>
      <c r="AZ53" s="578"/>
      <c r="BA53" s="552" t="s">
        <v>1594</v>
      </c>
      <c r="BC53" s="576"/>
      <c r="BD53" s="584"/>
      <c r="BE53" s="584"/>
      <c r="BF53" s="578"/>
      <c r="BG53" s="552" t="s">
        <v>1594</v>
      </c>
      <c r="BI53" s="576"/>
      <c r="BJ53" s="584"/>
      <c r="BK53" s="584"/>
      <c r="BL53" s="578"/>
      <c r="BM53" s="552" t="s">
        <v>1594</v>
      </c>
      <c r="BO53" s="576"/>
      <c r="BP53" s="584"/>
      <c r="BQ53" s="584"/>
      <c r="BR53" s="578"/>
      <c r="BS53" s="552" t="s">
        <v>1594</v>
      </c>
      <c r="BU53" s="576"/>
      <c r="BV53" s="584"/>
      <c r="BW53" s="584"/>
      <c r="BX53" s="578"/>
      <c r="BY53" s="552" t="s">
        <v>1594</v>
      </c>
      <c r="CA53" s="576"/>
      <c r="CB53" s="584"/>
      <c r="CC53" s="584"/>
      <c r="CD53" s="578"/>
      <c r="CE53" s="552" t="s">
        <v>1594</v>
      </c>
      <c r="CG53" s="576"/>
      <c r="CH53" s="584"/>
      <c r="CI53" s="584"/>
      <c r="CJ53" s="578"/>
      <c r="CK53" s="552" t="s">
        <v>1594</v>
      </c>
      <c r="CM53" s="576"/>
      <c r="CN53" s="584"/>
      <c r="CO53" s="584"/>
      <c r="CP53" s="578"/>
      <c r="CQ53" s="552" t="s">
        <v>1594</v>
      </c>
      <c r="CS53" s="576"/>
      <c r="CT53" s="584"/>
      <c r="CU53" s="584"/>
      <c r="CV53" s="578"/>
      <c r="CW53" s="552" t="s">
        <v>1594</v>
      </c>
      <c r="CY53" s="576"/>
      <c r="CZ53" s="584"/>
      <c r="DA53" s="584"/>
      <c r="DB53" s="578"/>
      <c r="DC53" s="552" t="s">
        <v>1594</v>
      </c>
      <c r="DE53" s="576"/>
      <c r="DF53" s="584"/>
      <c r="DG53" s="584"/>
      <c r="DH53" s="578"/>
      <c r="DI53" s="552" t="s">
        <v>1594</v>
      </c>
      <c r="DK53" s="576"/>
      <c r="DL53" s="584"/>
      <c r="DM53" s="584"/>
      <c r="DN53" s="578"/>
      <c r="DO53" s="552" t="s">
        <v>1594</v>
      </c>
    </row>
    <row r="54" spans="1:119" s="542" customFormat="1" ht="19.5" customHeight="1" x14ac:dyDescent="0.25">
      <c r="A54" s="576"/>
      <c r="B54" s="584"/>
      <c r="C54" s="584"/>
      <c r="D54" s="578"/>
      <c r="E54" s="552" t="s">
        <v>1595</v>
      </c>
      <c r="G54" s="576"/>
      <c r="H54" s="584"/>
      <c r="I54" s="584"/>
      <c r="J54" s="578"/>
      <c r="K54" s="552" t="s">
        <v>1595</v>
      </c>
      <c r="M54" s="576"/>
      <c r="N54" s="584"/>
      <c r="O54" s="584"/>
      <c r="P54" s="578"/>
      <c r="Q54" s="552" t="s">
        <v>1595</v>
      </c>
      <c r="S54" s="576"/>
      <c r="T54" s="584"/>
      <c r="U54" s="584"/>
      <c r="V54" s="578"/>
      <c r="W54" s="552" t="s">
        <v>1595</v>
      </c>
      <c r="Y54" s="576"/>
      <c r="Z54" s="584"/>
      <c r="AA54" s="584"/>
      <c r="AB54" s="578"/>
      <c r="AC54" s="552" t="s">
        <v>1595</v>
      </c>
      <c r="AE54" s="576"/>
      <c r="AF54" s="584"/>
      <c r="AG54" s="584"/>
      <c r="AH54" s="578"/>
      <c r="AI54" s="552" t="s">
        <v>1595</v>
      </c>
      <c r="AK54" s="576"/>
      <c r="AL54" s="584"/>
      <c r="AM54" s="584"/>
      <c r="AN54" s="578"/>
      <c r="AO54" s="552" t="s">
        <v>1595</v>
      </c>
      <c r="AQ54" s="576"/>
      <c r="AR54" s="584"/>
      <c r="AS54" s="584"/>
      <c r="AT54" s="578"/>
      <c r="AU54" s="552" t="s">
        <v>1595</v>
      </c>
      <c r="AW54" s="576"/>
      <c r="AX54" s="584"/>
      <c r="AY54" s="584"/>
      <c r="AZ54" s="578"/>
      <c r="BA54" s="552" t="s">
        <v>1595</v>
      </c>
      <c r="BC54" s="576"/>
      <c r="BD54" s="584"/>
      <c r="BE54" s="584"/>
      <c r="BF54" s="578"/>
      <c r="BG54" s="552" t="s">
        <v>1595</v>
      </c>
      <c r="BI54" s="576"/>
      <c r="BJ54" s="584"/>
      <c r="BK54" s="584"/>
      <c r="BL54" s="578"/>
      <c r="BM54" s="552" t="s">
        <v>1595</v>
      </c>
      <c r="BO54" s="576"/>
      <c r="BP54" s="584"/>
      <c r="BQ54" s="584"/>
      <c r="BR54" s="578"/>
      <c r="BS54" s="552" t="s">
        <v>1595</v>
      </c>
      <c r="BU54" s="576"/>
      <c r="BV54" s="584"/>
      <c r="BW54" s="584"/>
      <c r="BX54" s="578"/>
      <c r="BY54" s="552" t="s">
        <v>1595</v>
      </c>
      <c r="CA54" s="576"/>
      <c r="CB54" s="584"/>
      <c r="CC54" s="584"/>
      <c r="CD54" s="578"/>
      <c r="CE54" s="552" t="s">
        <v>1595</v>
      </c>
      <c r="CG54" s="576"/>
      <c r="CH54" s="584"/>
      <c r="CI54" s="584"/>
      <c r="CJ54" s="578"/>
      <c r="CK54" s="552" t="s">
        <v>1595</v>
      </c>
      <c r="CM54" s="576"/>
      <c r="CN54" s="584"/>
      <c r="CO54" s="584"/>
      <c r="CP54" s="578"/>
      <c r="CQ54" s="552" t="s">
        <v>1595</v>
      </c>
      <c r="CS54" s="576"/>
      <c r="CT54" s="584"/>
      <c r="CU54" s="584"/>
      <c r="CV54" s="578"/>
      <c r="CW54" s="552" t="s">
        <v>1595</v>
      </c>
      <c r="CY54" s="576"/>
      <c r="CZ54" s="584"/>
      <c r="DA54" s="584"/>
      <c r="DB54" s="578"/>
      <c r="DC54" s="552" t="s">
        <v>1595</v>
      </c>
      <c r="DE54" s="576"/>
      <c r="DF54" s="584"/>
      <c r="DG54" s="584"/>
      <c r="DH54" s="578"/>
      <c r="DI54" s="552" t="s">
        <v>1595</v>
      </c>
      <c r="DK54" s="576"/>
      <c r="DL54" s="584"/>
      <c r="DM54" s="584"/>
      <c r="DN54" s="578"/>
      <c r="DO54" s="552" t="s">
        <v>1595</v>
      </c>
    </row>
    <row r="55" spans="1:119" s="542" customFormat="1" ht="19.5" customHeight="1" x14ac:dyDescent="0.25">
      <c r="A55" s="576"/>
      <c r="B55" s="584"/>
      <c r="C55" s="584"/>
      <c r="D55" s="578"/>
      <c r="E55" s="552" t="s">
        <v>1596</v>
      </c>
      <c r="G55" s="576"/>
      <c r="H55" s="584"/>
      <c r="I55" s="584"/>
      <c r="J55" s="578"/>
      <c r="K55" s="552" t="s">
        <v>1596</v>
      </c>
      <c r="M55" s="576"/>
      <c r="N55" s="584"/>
      <c r="O55" s="584"/>
      <c r="P55" s="578"/>
      <c r="Q55" s="552" t="s">
        <v>1596</v>
      </c>
      <c r="S55" s="576"/>
      <c r="T55" s="584"/>
      <c r="U55" s="584"/>
      <c r="V55" s="578"/>
      <c r="W55" s="552" t="s">
        <v>1596</v>
      </c>
      <c r="Y55" s="576"/>
      <c r="Z55" s="584"/>
      <c r="AA55" s="584"/>
      <c r="AB55" s="578"/>
      <c r="AC55" s="552" t="s">
        <v>1596</v>
      </c>
      <c r="AE55" s="576"/>
      <c r="AF55" s="584"/>
      <c r="AG55" s="584"/>
      <c r="AH55" s="578"/>
      <c r="AI55" s="552" t="s">
        <v>1596</v>
      </c>
      <c r="AK55" s="576"/>
      <c r="AL55" s="584"/>
      <c r="AM55" s="584"/>
      <c r="AN55" s="578"/>
      <c r="AO55" s="552" t="s">
        <v>1596</v>
      </c>
      <c r="AQ55" s="576"/>
      <c r="AR55" s="584"/>
      <c r="AS55" s="584"/>
      <c r="AT55" s="578"/>
      <c r="AU55" s="552" t="s">
        <v>1596</v>
      </c>
      <c r="AW55" s="576"/>
      <c r="AX55" s="584"/>
      <c r="AY55" s="584"/>
      <c r="AZ55" s="578"/>
      <c r="BA55" s="552" t="s">
        <v>1596</v>
      </c>
      <c r="BC55" s="576"/>
      <c r="BD55" s="584"/>
      <c r="BE55" s="584"/>
      <c r="BF55" s="578"/>
      <c r="BG55" s="552" t="s">
        <v>1596</v>
      </c>
      <c r="BI55" s="576"/>
      <c r="BJ55" s="584"/>
      <c r="BK55" s="584"/>
      <c r="BL55" s="578"/>
      <c r="BM55" s="552" t="s">
        <v>1596</v>
      </c>
      <c r="BO55" s="576"/>
      <c r="BP55" s="584"/>
      <c r="BQ55" s="584"/>
      <c r="BR55" s="578"/>
      <c r="BS55" s="552" t="s">
        <v>1596</v>
      </c>
      <c r="BU55" s="576"/>
      <c r="BV55" s="584"/>
      <c r="BW55" s="584"/>
      <c r="BX55" s="578"/>
      <c r="BY55" s="552" t="s">
        <v>1596</v>
      </c>
      <c r="CA55" s="576"/>
      <c r="CB55" s="584"/>
      <c r="CC55" s="584"/>
      <c r="CD55" s="578"/>
      <c r="CE55" s="552" t="s">
        <v>1596</v>
      </c>
      <c r="CG55" s="576"/>
      <c r="CH55" s="584"/>
      <c r="CI55" s="584"/>
      <c r="CJ55" s="578"/>
      <c r="CK55" s="552" t="s">
        <v>1596</v>
      </c>
      <c r="CM55" s="576"/>
      <c r="CN55" s="584"/>
      <c r="CO55" s="584"/>
      <c r="CP55" s="578"/>
      <c r="CQ55" s="552" t="s">
        <v>1596</v>
      </c>
      <c r="CS55" s="576"/>
      <c r="CT55" s="584"/>
      <c r="CU55" s="584"/>
      <c r="CV55" s="578"/>
      <c r="CW55" s="552" t="s">
        <v>1596</v>
      </c>
      <c r="CY55" s="576"/>
      <c r="CZ55" s="584"/>
      <c r="DA55" s="584"/>
      <c r="DB55" s="578"/>
      <c r="DC55" s="552" t="s">
        <v>1596</v>
      </c>
      <c r="DE55" s="576"/>
      <c r="DF55" s="584"/>
      <c r="DG55" s="584"/>
      <c r="DH55" s="578"/>
      <c r="DI55" s="552" t="s">
        <v>1596</v>
      </c>
      <c r="DK55" s="576"/>
      <c r="DL55" s="584"/>
      <c r="DM55" s="584"/>
      <c r="DN55" s="578"/>
      <c r="DO55" s="552" t="s">
        <v>1596</v>
      </c>
    </row>
    <row r="56" spans="1:119" s="542" customFormat="1" ht="19.5" customHeight="1" x14ac:dyDescent="0.25">
      <c r="A56" s="576"/>
      <c r="B56" s="584"/>
      <c r="C56" s="584"/>
      <c r="D56" s="578"/>
      <c r="E56" s="552" t="s">
        <v>1597</v>
      </c>
      <c r="G56" s="576"/>
      <c r="H56" s="584"/>
      <c r="I56" s="584"/>
      <c r="J56" s="578"/>
      <c r="K56" s="552" t="s">
        <v>1597</v>
      </c>
      <c r="M56" s="576"/>
      <c r="N56" s="584"/>
      <c r="O56" s="584"/>
      <c r="P56" s="578"/>
      <c r="Q56" s="552" t="s">
        <v>1597</v>
      </c>
      <c r="S56" s="576"/>
      <c r="T56" s="584"/>
      <c r="U56" s="584"/>
      <c r="V56" s="578"/>
      <c r="W56" s="552" t="s">
        <v>1597</v>
      </c>
      <c r="Y56" s="576"/>
      <c r="Z56" s="584"/>
      <c r="AA56" s="584"/>
      <c r="AB56" s="578"/>
      <c r="AC56" s="552" t="s">
        <v>1597</v>
      </c>
      <c r="AE56" s="576"/>
      <c r="AF56" s="584"/>
      <c r="AG56" s="584"/>
      <c r="AH56" s="578"/>
      <c r="AI56" s="552" t="s">
        <v>1597</v>
      </c>
      <c r="AK56" s="576"/>
      <c r="AL56" s="584"/>
      <c r="AM56" s="584"/>
      <c r="AN56" s="578"/>
      <c r="AO56" s="552" t="s">
        <v>1597</v>
      </c>
      <c r="AQ56" s="576"/>
      <c r="AR56" s="584"/>
      <c r="AS56" s="584"/>
      <c r="AT56" s="578"/>
      <c r="AU56" s="552" t="s">
        <v>1597</v>
      </c>
      <c r="AW56" s="576"/>
      <c r="AX56" s="584"/>
      <c r="AY56" s="584"/>
      <c r="AZ56" s="578"/>
      <c r="BA56" s="552" t="s">
        <v>1597</v>
      </c>
      <c r="BC56" s="576"/>
      <c r="BD56" s="584"/>
      <c r="BE56" s="584"/>
      <c r="BF56" s="578"/>
      <c r="BG56" s="552" t="s">
        <v>1597</v>
      </c>
      <c r="BI56" s="576"/>
      <c r="BJ56" s="584"/>
      <c r="BK56" s="584"/>
      <c r="BL56" s="578"/>
      <c r="BM56" s="552" t="s">
        <v>1597</v>
      </c>
      <c r="BO56" s="576"/>
      <c r="BP56" s="584"/>
      <c r="BQ56" s="584"/>
      <c r="BR56" s="578"/>
      <c r="BS56" s="552" t="s">
        <v>1597</v>
      </c>
      <c r="BU56" s="576"/>
      <c r="BV56" s="584"/>
      <c r="BW56" s="584"/>
      <c r="BX56" s="578"/>
      <c r="BY56" s="552" t="s">
        <v>1597</v>
      </c>
      <c r="CA56" s="576"/>
      <c r="CB56" s="584"/>
      <c r="CC56" s="584"/>
      <c r="CD56" s="578"/>
      <c r="CE56" s="552" t="s">
        <v>1597</v>
      </c>
      <c r="CG56" s="576"/>
      <c r="CH56" s="584"/>
      <c r="CI56" s="584"/>
      <c r="CJ56" s="578"/>
      <c r="CK56" s="552" t="s">
        <v>1597</v>
      </c>
      <c r="CM56" s="576"/>
      <c r="CN56" s="584"/>
      <c r="CO56" s="584"/>
      <c r="CP56" s="578"/>
      <c r="CQ56" s="552" t="s">
        <v>1597</v>
      </c>
      <c r="CS56" s="576"/>
      <c r="CT56" s="584"/>
      <c r="CU56" s="584"/>
      <c r="CV56" s="578"/>
      <c r="CW56" s="552" t="s">
        <v>1597</v>
      </c>
      <c r="CY56" s="576"/>
      <c r="CZ56" s="584"/>
      <c r="DA56" s="584"/>
      <c r="DB56" s="578"/>
      <c r="DC56" s="552" t="s">
        <v>1597</v>
      </c>
      <c r="DE56" s="576"/>
      <c r="DF56" s="584"/>
      <c r="DG56" s="584"/>
      <c r="DH56" s="578"/>
      <c r="DI56" s="552" t="s">
        <v>1597</v>
      </c>
      <c r="DK56" s="576"/>
      <c r="DL56" s="584"/>
      <c r="DM56" s="584"/>
      <c r="DN56" s="578"/>
      <c r="DO56" s="552" t="s">
        <v>1597</v>
      </c>
    </row>
    <row r="57" spans="1:119" s="542" customFormat="1" ht="19.5" customHeight="1" x14ac:dyDescent="0.25">
      <c r="A57" s="576"/>
      <c r="B57" s="584"/>
      <c r="C57" s="577"/>
      <c r="D57" s="578"/>
      <c r="E57" s="552" t="s">
        <v>1598</v>
      </c>
      <c r="G57" s="576"/>
      <c r="H57" s="584"/>
      <c r="I57" s="577"/>
      <c r="J57" s="578"/>
      <c r="K57" s="552" t="s">
        <v>1598</v>
      </c>
      <c r="M57" s="576"/>
      <c r="N57" s="584"/>
      <c r="O57" s="577"/>
      <c r="P57" s="578"/>
      <c r="Q57" s="552" t="s">
        <v>1598</v>
      </c>
      <c r="S57" s="576"/>
      <c r="T57" s="584"/>
      <c r="U57" s="577"/>
      <c r="V57" s="578"/>
      <c r="W57" s="552" t="s">
        <v>1598</v>
      </c>
      <c r="Y57" s="576"/>
      <c r="Z57" s="584"/>
      <c r="AA57" s="577"/>
      <c r="AB57" s="578"/>
      <c r="AC57" s="552" t="s">
        <v>1598</v>
      </c>
      <c r="AE57" s="576"/>
      <c r="AF57" s="584"/>
      <c r="AG57" s="577"/>
      <c r="AH57" s="578"/>
      <c r="AI57" s="552" t="s">
        <v>1598</v>
      </c>
      <c r="AK57" s="576"/>
      <c r="AL57" s="584"/>
      <c r="AM57" s="577"/>
      <c r="AN57" s="578"/>
      <c r="AO57" s="552" t="s">
        <v>1598</v>
      </c>
      <c r="AQ57" s="576"/>
      <c r="AR57" s="584"/>
      <c r="AS57" s="577"/>
      <c r="AT57" s="578"/>
      <c r="AU57" s="552" t="s">
        <v>1598</v>
      </c>
      <c r="AW57" s="576"/>
      <c r="AX57" s="584"/>
      <c r="AY57" s="577"/>
      <c r="AZ57" s="578"/>
      <c r="BA57" s="552" t="s">
        <v>1598</v>
      </c>
      <c r="BC57" s="576"/>
      <c r="BD57" s="584"/>
      <c r="BE57" s="577"/>
      <c r="BF57" s="578"/>
      <c r="BG57" s="552" t="s">
        <v>1598</v>
      </c>
      <c r="BI57" s="576"/>
      <c r="BJ57" s="584"/>
      <c r="BK57" s="577"/>
      <c r="BL57" s="578"/>
      <c r="BM57" s="552" t="s">
        <v>1598</v>
      </c>
      <c r="BO57" s="576"/>
      <c r="BP57" s="584"/>
      <c r="BQ57" s="577"/>
      <c r="BR57" s="578"/>
      <c r="BS57" s="552" t="s">
        <v>1598</v>
      </c>
      <c r="BU57" s="576"/>
      <c r="BV57" s="584"/>
      <c r="BW57" s="577"/>
      <c r="BX57" s="578"/>
      <c r="BY57" s="552" t="s">
        <v>1598</v>
      </c>
      <c r="CA57" s="576"/>
      <c r="CB57" s="584"/>
      <c r="CC57" s="577"/>
      <c r="CD57" s="578"/>
      <c r="CE57" s="552" t="s">
        <v>1598</v>
      </c>
      <c r="CG57" s="576"/>
      <c r="CH57" s="584"/>
      <c r="CI57" s="577"/>
      <c r="CJ57" s="578"/>
      <c r="CK57" s="552" t="s">
        <v>1598</v>
      </c>
      <c r="CM57" s="576"/>
      <c r="CN57" s="584"/>
      <c r="CO57" s="577"/>
      <c r="CP57" s="578"/>
      <c r="CQ57" s="552" t="s">
        <v>1598</v>
      </c>
      <c r="CS57" s="576"/>
      <c r="CT57" s="584"/>
      <c r="CU57" s="577"/>
      <c r="CV57" s="578"/>
      <c r="CW57" s="552" t="s">
        <v>1598</v>
      </c>
      <c r="CY57" s="576"/>
      <c r="CZ57" s="584"/>
      <c r="DA57" s="577"/>
      <c r="DB57" s="578"/>
      <c r="DC57" s="552" t="s">
        <v>1598</v>
      </c>
      <c r="DE57" s="576"/>
      <c r="DF57" s="584"/>
      <c r="DG57" s="577"/>
      <c r="DH57" s="578"/>
      <c r="DI57" s="552" t="s">
        <v>1598</v>
      </c>
      <c r="DK57" s="576"/>
      <c r="DL57" s="584"/>
      <c r="DM57" s="577"/>
      <c r="DN57" s="578"/>
      <c r="DO57" s="552" t="s">
        <v>1598</v>
      </c>
    </row>
    <row r="58" spans="1:119" s="542" customFormat="1" ht="19.5" customHeight="1" x14ac:dyDescent="0.25">
      <c r="A58" s="576"/>
      <c r="B58" s="584"/>
      <c r="C58" s="577"/>
      <c r="D58" s="578"/>
      <c r="E58" s="552" t="s">
        <v>1599</v>
      </c>
      <c r="G58" s="576"/>
      <c r="H58" s="584"/>
      <c r="I58" s="577"/>
      <c r="J58" s="578"/>
      <c r="K58" s="552" t="s">
        <v>1599</v>
      </c>
      <c r="M58" s="576"/>
      <c r="N58" s="584"/>
      <c r="O58" s="577"/>
      <c r="P58" s="578"/>
      <c r="Q58" s="552" t="s">
        <v>1599</v>
      </c>
      <c r="S58" s="576"/>
      <c r="T58" s="584"/>
      <c r="U58" s="577"/>
      <c r="V58" s="578"/>
      <c r="W58" s="552" t="s">
        <v>1599</v>
      </c>
      <c r="Y58" s="576"/>
      <c r="Z58" s="584"/>
      <c r="AA58" s="577"/>
      <c r="AB58" s="578"/>
      <c r="AC58" s="552" t="s">
        <v>1599</v>
      </c>
      <c r="AE58" s="576"/>
      <c r="AF58" s="584"/>
      <c r="AG58" s="577"/>
      <c r="AH58" s="578"/>
      <c r="AI58" s="552" t="s">
        <v>1599</v>
      </c>
      <c r="AK58" s="576"/>
      <c r="AL58" s="584"/>
      <c r="AM58" s="577"/>
      <c r="AN58" s="578"/>
      <c r="AO58" s="552" t="s">
        <v>1599</v>
      </c>
      <c r="AQ58" s="576"/>
      <c r="AR58" s="584"/>
      <c r="AS58" s="577"/>
      <c r="AT58" s="578"/>
      <c r="AU58" s="552" t="s">
        <v>1599</v>
      </c>
      <c r="AW58" s="576"/>
      <c r="AX58" s="584"/>
      <c r="AY58" s="577"/>
      <c r="AZ58" s="578"/>
      <c r="BA58" s="552" t="s">
        <v>1599</v>
      </c>
      <c r="BC58" s="576"/>
      <c r="BD58" s="584"/>
      <c r="BE58" s="577"/>
      <c r="BF58" s="578"/>
      <c r="BG58" s="552" t="s">
        <v>1599</v>
      </c>
      <c r="BI58" s="576"/>
      <c r="BJ58" s="584"/>
      <c r="BK58" s="577"/>
      <c r="BL58" s="578"/>
      <c r="BM58" s="552" t="s">
        <v>1599</v>
      </c>
      <c r="BO58" s="576"/>
      <c r="BP58" s="584"/>
      <c r="BQ58" s="577"/>
      <c r="BR58" s="578"/>
      <c r="BS58" s="552" t="s">
        <v>1599</v>
      </c>
      <c r="BU58" s="576"/>
      <c r="BV58" s="584"/>
      <c r="BW58" s="577"/>
      <c r="BX58" s="578"/>
      <c r="BY58" s="552" t="s">
        <v>1599</v>
      </c>
      <c r="CA58" s="576"/>
      <c r="CB58" s="584"/>
      <c r="CC58" s="577"/>
      <c r="CD58" s="578"/>
      <c r="CE58" s="552" t="s">
        <v>1599</v>
      </c>
      <c r="CG58" s="576"/>
      <c r="CH58" s="584"/>
      <c r="CI58" s="577"/>
      <c r="CJ58" s="578"/>
      <c r="CK58" s="552" t="s">
        <v>1599</v>
      </c>
      <c r="CM58" s="576"/>
      <c r="CN58" s="584"/>
      <c r="CO58" s="577"/>
      <c r="CP58" s="578"/>
      <c r="CQ58" s="552" t="s">
        <v>1599</v>
      </c>
      <c r="CS58" s="576"/>
      <c r="CT58" s="584"/>
      <c r="CU58" s="577"/>
      <c r="CV58" s="578"/>
      <c r="CW58" s="552" t="s">
        <v>1599</v>
      </c>
      <c r="CY58" s="576"/>
      <c r="CZ58" s="584"/>
      <c r="DA58" s="577"/>
      <c r="DB58" s="578"/>
      <c r="DC58" s="552" t="s">
        <v>1599</v>
      </c>
      <c r="DE58" s="576"/>
      <c r="DF58" s="584"/>
      <c r="DG58" s="577"/>
      <c r="DH58" s="578"/>
      <c r="DI58" s="552" t="s">
        <v>1599</v>
      </c>
      <c r="DK58" s="576"/>
      <c r="DL58" s="584"/>
      <c r="DM58" s="577"/>
      <c r="DN58" s="578"/>
      <c r="DO58" s="552" t="s">
        <v>1599</v>
      </c>
    </row>
    <row r="59" spans="1:119" s="542" customFormat="1" ht="19.5" customHeight="1" thickBot="1" x14ac:dyDescent="0.3">
      <c r="A59" s="579"/>
      <c r="B59" s="585"/>
      <c r="C59" s="580"/>
      <c r="D59" s="581"/>
      <c r="E59" s="556" t="s">
        <v>1600</v>
      </c>
      <c r="G59" s="579"/>
      <c r="H59" s="585"/>
      <c r="I59" s="580"/>
      <c r="J59" s="581"/>
      <c r="K59" s="556" t="s">
        <v>1600</v>
      </c>
      <c r="M59" s="579"/>
      <c r="N59" s="585"/>
      <c r="O59" s="580"/>
      <c r="P59" s="581"/>
      <c r="Q59" s="556" t="s">
        <v>1600</v>
      </c>
      <c r="S59" s="579"/>
      <c r="T59" s="585"/>
      <c r="U59" s="580"/>
      <c r="V59" s="581"/>
      <c r="W59" s="556" t="s">
        <v>1600</v>
      </c>
      <c r="Y59" s="579"/>
      <c r="Z59" s="585"/>
      <c r="AA59" s="580"/>
      <c r="AB59" s="581"/>
      <c r="AC59" s="556" t="s">
        <v>1600</v>
      </c>
      <c r="AE59" s="579"/>
      <c r="AF59" s="585"/>
      <c r="AG59" s="580"/>
      <c r="AH59" s="581"/>
      <c r="AI59" s="556" t="s">
        <v>1600</v>
      </c>
      <c r="AK59" s="579"/>
      <c r="AL59" s="585"/>
      <c r="AM59" s="580"/>
      <c r="AN59" s="581"/>
      <c r="AO59" s="556" t="s">
        <v>1600</v>
      </c>
      <c r="AQ59" s="579"/>
      <c r="AR59" s="585"/>
      <c r="AS59" s="580"/>
      <c r="AT59" s="581"/>
      <c r="AU59" s="556" t="s">
        <v>1600</v>
      </c>
      <c r="AW59" s="579"/>
      <c r="AX59" s="585"/>
      <c r="AY59" s="580"/>
      <c r="AZ59" s="581"/>
      <c r="BA59" s="556" t="s">
        <v>1600</v>
      </c>
      <c r="BC59" s="579"/>
      <c r="BD59" s="585"/>
      <c r="BE59" s="580"/>
      <c r="BF59" s="581"/>
      <c r="BG59" s="556" t="s">
        <v>1600</v>
      </c>
      <c r="BI59" s="579"/>
      <c r="BJ59" s="585"/>
      <c r="BK59" s="580"/>
      <c r="BL59" s="581"/>
      <c r="BM59" s="556" t="s">
        <v>1600</v>
      </c>
      <c r="BO59" s="579"/>
      <c r="BP59" s="585"/>
      <c r="BQ59" s="580"/>
      <c r="BR59" s="581"/>
      <c r="BS59" s="556" t="s">
        <v>1600</v>
      </c>
      <c r="BU59" s="579"/>
      <c r="BV59" s="585"/>
      <c r="BW59" s="580"/>
      <c r="BX59" s="581"/>
      <c r="BY59" s="556" t="s">
        <v>1600</v>
      </c>
      <c r="CA59" s="579"/>
      <c r="CB59" s="585"/>
      <c r="CC59" s="580"/>
      <c r="CD59" s="581"/>
      <c r="CE59" s="556" t="s">
        <v>1600</v>
      </c>
      <c r="CG59" s="579"/>
      <c r="CH59" s="585"/>
      <c r="CI59" s="580"/>
      <c r="CJ59" s="581"/>
      <c r="CK59" s="556" t="s">
        <v>1600</v>
      </c>
      <c r="CM59" s="579"/>
      <c r="CN59" s="585"/>
      <c r="CO59" s="580"/>
      <c r="CP59" s="581"/>
      <c r="CQ59" s="556" t="s">
        <v>1600</v>
      </c>
      <c r="CS59" s="579"/>
      <c r="CT59" s="585"/>
      <c r="CU59" s="580"/>
      <c r="CV59" s="581"/>
      <c r="CW59" s="556" t="s">
        <v>1600</v>
      </c>
      <c r="CY59" s="579"/>
      <c r="CZ59" s="585"/>
      <c r="DA59" s="580"/>
      <c r="DB59" s="581"/>
      <c r="DC59" s="556" t="s">
        <v>1600</v>
      </c>
      <c r="DE59" s="579"/>
      <c r="DF59" s="585"/>
      <c r="DG59" s="580"/>
      <c r="DH59" s="581"/>
      <c r="DI59" s="556" t="s">
        <v>1600</v>
      </c>
      <c r="DK59" s="579"/>
      <c r="DL59" s="585"/>
      <c r="DM59" s="580"/>
      <c r="DN59" s="581"/>
      <c r="DO59" s="556" t="s">
        <v>1600</v>
      </c>
    </row>
    <row r="60" spans="1:119" s="542" customFormat="1" ht="15" customHeight="1" thickBot="1" x14ac:dyDescent="0.3">
      <c r="A60" s="590"/>
      <c r="B60" s="586"/>
      <c r="C60" s="583"/>
      <c r="D60" s="583"/>
      <c r="E60" s="554"/>
      <c r="G60" s="590"/>
      <c r="H60" s="586"/>
      <c r="I60" s="583"/>
      <c r="J60" s="583"/>
      <c r="K60" s="554"/>
      <c r="M60" s="590"/>
      <c r="N60" s="586"/>
      <c r="O60" s="583"/>
      <c r="P60" s="583"/>
      <c r="Q60" s="554"/>
      <c r="S60" s="590"/>
      <c r="T60" s="586"/>
      <c r="U60" s="583"/>
      <c r="V60" s="583"/>
      <c r="W60" s="554"/>
      <c r="Y60" s="590"/>
      <c r="Z60" s="586"/>
      <c r="AA60" s="583"/>
      <c r="AB60" s="583"/>
      <c r="AC60" s="554"/>
      <c r="AE60" s="590"/>
      <c r="AF60" s="586"/>
      <c r="AG60" s="583"/>
      <c r="AH60" s="583"/>
      <c r="AI60" s="554"/>
      <c r="AK60" s="590"/>
      <c r="AL60" s="586"/>
      <c r="AM60" s="583"/>
      <c r="AN60" s="583"/>
      <c r="AO60" s="554"/>
      <c r="AQ60" s="590"/>
      <c r="AR60" s="586"/>
      <c r="AS60" s="583"/>
      <c r="AT60" s="583"/>
      <c r="AU60" s="554"/>
      <c r="AW60" s="590"/>
      <c r="AX60" s="586"/>
      <c r="AY60" s="583"/>
      <c r="AZ60" s="583"/>
      <c r="BA60" s="554"/>
      <c r="BC60" s="590"/>
      <c r="BD60" s="586"/>
      <c r="BE60" s="583"/>
      <c r="BF60" s="583"/>
      <c r="BG60" s="554"/>
      <c r="BI60" s="590"/>
      <c r="BJ60" s="586"/>
      <c r="BK60" s="583"/>
      <c r="BL60" s="583"/>
      <c r="BM60" s="554"/>
      <c r="BO60" s="590"/>
      <c r="BP60" s="586"/>
      <c r="BQ60" s="583"/>
      <c r="BR60" s="583"/>
      <c r="BS60" s="554"/>
      <c r="BU60" s="590"/>
      <c r="BV60" s="586"/>
      <c r="BW60" s="583"/>
      <c r="BX60" s="583"/>
      <c r="BY60" s="554"/>
      <c r="CA60" s="590"/>
      <c r="CB60" s="586"/>
      <c r="CC60" s="583"/>
      <c r="CD60" s="583"/>
      <c r="CE60" s="554"/>
      <c r="CG60" s="590"/>
      <c r="CH60" s="586"/>
      <c r="CI60" s="583"/>
      <c r="CJ60" s="583"/>
      <c r="CK60" s="554"/>
      <c r="CM60" s="590"/>
      <c r="CN60" s="586"/>
      <c r="CO60" s="583"/>
      <c r="CP60" s="583"/>
      <c r="CQ60" s="554"/>
      <c r="CS60" s="590"/>
      <c r="CT60" s="586"/>
      <c r="CU60" s="583"/>
      <c r="CV60" s="583"/>
      <c r="CW60" s="554"/>
      <c r="CY60" s="590"/>
      <c r="CZ60" s="586"/>
      <c r="DA60" s="583"/>
      <c r="DB60" s="583"/>
      <c r="DC60" s="554"/>
      <c r="DE60" s="590"/>
      <c r="DF60" s="586"/>
      <c r="DG60" s="583"/>
      <c r="DH60" s="583"/>
      <c r="DI60" s="554"/>
      <c r="DK60" s="590"/>
      <c r="DL60" s="586"/>
      <c r="DM60" s="583"/>
      <c r="DN60" s="583"/>
      <c r="DO60" s="554"/>
    </row>
    <row r="61" spans="1:119" s="542" customFormat="1" ht="19.5" customHeight="1" x14ac:dyDescent="0.25">
      <c r="A61" s="573" t="s">
        <v>1564</v>
      </c>
      <c r="B61" s="574" t="s">
        <v>20</v>
      </c>
      <c r="C61" s="574" t="s">
        <v>21</v>
      </c>
      <c r="D61" s="575" t="s">
        <v>1561</v>
      </c>
      <c r="E61" s="555" t="s">
        <v>1601</v>
      </c>
      <c r="G61" s="573" t="s">
        <v>1564</v>
      </c>
      <c r="H61" s="574" t="s">
        <v>20</v>
      </c>
      <c r="I61" s="574" t="s">
        <v>21</v>
      </c>
      <c r="J61" s="575" t="s">
        <v>1561</v>
      </c>
      <c r="K61" s="555" t="s">
        <v>1601</v>
      </c>
      <c r="M61" s="573" t="s">
        <v>1564</v>
      </c>
      <c r="N61" s="574" t="s">
        <v>20</v>
      </c>
      <c r="O61" s="574" t="s">
        <v>21</v>
      </c>
      <c r="P61" s="575" t="s">
        <v>1561</v>
      </c>
      <c r="Q61" s="555" t="s">
        <v>1601</v>
      </c>
      <c r="S61" s="573" t="s">
        <v>1564</v>
      </c>
      <c r="T61" s="574" t="s">
        <v>20</v>
      </c>
      <c r="U61" s="574" t="s">
        <v>21</v>
      </c>
      <c r="V61" s="575" t="s">
        <v>1561</v>
      </c>
      <c r="W61" s="555" t="s">
        <v>1601</v>
      </c>
      <c r="Y61" s="573" t="s">
        <v>1564</v>
      </c>
      <c r="Z61" s="574" t="s">
        <v>20</v>
      </c>
      <c r="AA61" s="574" t="s">
        <v>21</v>
      </c>
      <c r="AB61" s="575" t="s">
        <v>1561</v>
      </c>
      <c r="AC61" s="555" t="s">
        <v>1601</v>
      </c>
      <c r="AE61" s="573" t="s">
        <v>1564</v>
      </c>
      <c r="AF61" s="574" t="s">
        <v>20</v>
      </c>
      <c r="AG61" s="574" t="s">
        <v>21</v>
      </c>
      <c r="AH61" s="575" t="s">
        <v>1561</v>
      </c>
      <c r="AI61" s="555" t="s">
        <v>1601</v>
      </c>
      <c r="AK61" s="573" t="s">
        <v>1564</v>
      </c>
      <c r="AL61" s="574" t="s">
        <v>20</v>
      </c>
      <c r="AM61" s="574" t="s">
        <v>21</v>
      </c>
      <c r="AN61" s="575" t="s">
        <v>1561</v>
      </c>
      <c r="AO61" s="555" t="s">
        <v>1601</v>
      </c>
      <c r="AQ61" s="573" t="s">
        <v>1564</v>
      </c>
      <c r="AR61" s="574" t="s">
        <v>20</v>
      </c>
      <c r="AS61" s="574" t="s">
        <v>21</v>
      </c>
      <c r="AT61" s="575" t="s">
        <v>1561</v>
      </c>
      <c r="AU61" s="555" t="s">
        <v>1601</v>
      </c>
      <c r="AW61" s="573" t="s">
        <v>1564</v>
      </c>
      <c r="AX61" s="574" t="s">
        <v>20</v>
      </c>
      <c r="AY61" s="574" t="s">
        <v>21</v>
      </c>
      <c r="AZ61" s="575" t="s">
        <v>1561</v>
      </c>
      <c r="BA61" s="555" t="s">
        <v>1601</v>
      </c>
      <c r="BC61" s="573" t="s">
        <v>1564</v>
      </c>
      <c r="BD61" s="574" t="s">
        <v>20</v>
      </c>
      <c r="BE61" s="574" t="s">
        <v>21</v>
      </c>
      <c r="BF61" s="575" t="s">
        <v>1561</v>
      </c>
      <c r="BG61" s="555" t="s">
        <v>1601</v>
      </c>
      <c r="BI61" s="573" t="s">
        <v>1564</v>
      </c>
      <c r="BJ61" s="574" t="s">
        <v>20</v>
      </c>
      <c r="BK61" s="574" t="s">
        <v>21</v>
      </c>
      <c r="BL61" s="575" t="s">
        <v>1561</v>
      </c>
      <c r="BM61" s="555" t="s">
        <v>1601</v>
      </c>
      <c r="BO61" s="573" t="s">
        <v>1564</v>
      </c>
      <c r="BP61" s="574" t="s">
        <v>20</v>
      </c>
      <c r="BQ61" s="574" t="s">
        <v>21</v>
      </c>
      <c r="BR61" s="575" t="s">
        <v>1561</v>
      </c>
      <c r="BS61" s="555" t="s">
        <v>1601</v>
      </c>
      <c r="BU61" s="573" t="s">
        <v>1564</v>
      </c>
      <c r="BV61" s="574" t="s">
        <v>20</v>
      </c>
      <c r="BW61" s="574" t="s">
        <v>21</v>
      </c>
      <c r="BX61" s="575" t="s">
        <v>1561</v>
      </c>
      <c r="BY61" s="555" t="s">
        <v>1601</v>
      </c>
      <c r="CA61" s="573" t="s">
        <v>1564</v>
      </c>
      <c r="CB61" s="574" t="s">
        <v>20</v>
      </c>
      <c r="CC61" s="574" t="s">
        <v>21</v>
      </c>
      <c r="CD61" s="575" t="s">
        <v>1561</v>
      </c>
      <c r="CE61" s="555" t="s">
        <v>1601</v>
      </c>
      <c r="CG61" s="573" t="s">
        <v>1564</v>
      </c>
      <c r="CH61" s="574" t="s">
        <v>20</v>
      </c>
      <c r="CI61" s="574" t="s">
        <v>21</v>
      </c>
      <c r="CJ61" s="575" t="s">
        <v>1561</v>
      </c>
      <c r="CK61" s="555" t="s">
        <v>1601</v>
      </c>
      <c r="CM61" s="573" t="s">
        <v>1564</v>
      </c>
      <c r="CN61" s="574" t="s">
        <v>20</v>
      </c>
      <c r="CO61" s="574" t="s">
        <v>21</v>
      </c>
      <c r="CP61" s="575" t="s">
        <v>1561</v>
      </c>
      <c r="CQ61" s="555" t="s">
        <v>1601</v>
      </c>
      <c r="CS61" s="573" t="s">
        <v>1564</v>
      </c>
      <c r="CT61" s="574" t="s">
        <v>20</v>
      </c>
      <c r="CU61" s="574" t="s">
        <v>21</v>
      </c>
      <c r="CV61" s="575" t="s">
        <v>1561</v>
      </c>
      <c r="CW61" s="555" t="s">
        <v>1601</v>
      </c>
      <c r="CY61" s="573" t="s">
        <v>1564</v>
      </c>
      <c r="CZ61" s="574" t="s">
        <v>20</v>
      </c>
      <c r="DA61" s="574" t="s">
        <v>21</v>
      </c>
      <c r="DB61" s="575" t="s">
        <v>1561</v>
      </c>
      <c r="DC61" s="555" t="s">
        <v>1601</v>
      </c>
      <c r="DE61" s="573" t="s">
        <v>1564</v>
      </c>
      <c r="DF61" s="574" t="s">
        <v>20</v>
      </c>
      <c r="DG61" s="574" t="s">
        <v>21</v>
      </c>
      <c r="DH61" s="575" t="s">
        <v>1561</v>
      </c>
      <c r="DI61" s="555" t="s">
        <v>1601</v>
      </c>
      <c r="DK61" s="573" t="s">
        <v>1564</v>
      </c>
      <c r="DL61" s="574" t="s">
        <v>20</v>
      </c>
      <c r="DM61" s="574" t="s">
        <v>21</v>
      </c>
      <c r="DN61" s="575" t="s">
        <v>1561</v>
      </c>
      <c r="DO61" s="555" t="s">
        <v>1601</v>
      </c>
    </row>
    <row r="62" spans="1:119" s="542" customFormat="1" ht="19.5" customHeight="1" x14ac:dyDescent="0.25">
      <c r="A62" s="584"/>
      <c r="B62" s="584"/>
      <c r="C62" s="577"/>
      <c r="D62" s="578"/>
      <c r="E62" s="552" t="s">
        <v>1602</v>
      </c>
      <c r="G62" s="584"/>
      <c r="H62" s="584"/>
      <c r="I62" s="577"/>
      <c r="J62" s="578"/>
      <c r="K62" s="552" t="s">
        <v>1602</v>
      </c>
      <c r="M62" s="584"/>
      <c r="N62" s="584"/>
      <c r="O62" s="577"/>
      <c r="P62" s="578"/>
      <c r="Q62" s="552" t="s">
        <v>1602</v>
      </c>
      <c r="S62" s="584"/>
      <c r="T62" s="584"/>
      <c r="U62" s="577"/>
      <c r="V62" s="578"/>
      <c r="W62" s="552" t="s">
        <v>1602</v>
      </c>
      <c r="Y62" s="584"/>
      <c r="Z62" s="584"/>
      <c r="AA62" s="577"/>
      <c r="AB62" s="578"/>
      <c r="AC62" s="552" t="s">
        <v>1602</v>
      </c>
      <c r="AE62" s="584"/>
      <c r="AF62" s="584"/>
      <c r="AG62" s="577"/>
      <c r="AH62" s="578"/>
      <c r="AI62" s="552" t="s">
        <v>1602</v>
      </c>
      <c r="AK62" s="584"/>
      <c r="AL62" s="584"/>
      <c r="AM62" s="577"/>
      <c r="AN62" s="578"/>
      <c r="AO62" s="552" t="s">
        <v>1602</v>
      </c>
      <c r="AQ62" s="584"/>
      <c r="AR62" s="584"/>
      <c r="AS62" s="577"/>
      <c r="AT62" s="578"/>
      <c r="AU62" s="552" t="s">
        <v>1602</v>
      </c>
      <c r="AW62" s="584"/>
      <c r="AX62" s="584"/>
      <c r="AY62" s="577"/>
      <c r="AZ62" s="578"/>
      <c r="BA62" s="552" t="s">
        <v>1602</v>
      </c>
      <c r="BC62" s="584"/>
      <c r="BD62" s="584"/>
      <c r="BE62" s="577"/>
      <c r="BF62" s="578"/>
      <c r="BG62" s="552" t="s">
        <v>1602</v>
      </c>
      <c r="BI62" s="584"/>
      <c r="BJ62" s="584"/>
      <c r="BK62" s="577"/>
      <c r="BL62" s="578"/>
      <c r="BM62" s="552" t="s">
        <v>1602</v>
      </c>
      <c r="BO62" s="584"/>
      <c r="BP62" s="584"/>
      <c r="BQ62" s="577"/>
      <c r="BR62" s="578"/>
      <c r="BS62" s="552" t="s">
        <v>1602</v>
      </c>
      <c r="BU62" s="584"/>
      <c r="BV62" s="584"/>
      <c r="BW62" s="577"/>
      <c r="BX62" s="578"/>
      <c r="BY62" s="552" t="s">
        <v>1602</v>
      </c>
      <c r="CA62" s="584"/>
      <c r="CB62" s="584"/>
      <c r="CC62" s="577"/>
      <c r="CD62" s="578"/>
      <c r="CE62" s="552" t="s">
        <v>1602</v>
      </c>
      <c r="CG62" s="584"/>
      <c r="CH62" s="584"/>
      <c r="CI62" s="577"/>
      <c r="CJ62" s="578"/>
      <c r="CK62" s="552" t="s">
        <v>1602</v>
      </c>
      <c r="CM62" s="584"/>
      <c r="CN62" s="584"/>
      <c r="CO62" s="577"/>
      <c r="CP62" s="578"/>
      <c r="CQ62" s="552" t="s">
        <v>1602</v>
      </c>
      <c r="CS62" s="584"/>
      <c r="CT62" s="584"/>
      <c r="CU62" s="577"/>
      <c r="CV62" s="578"/>
      <c r="CW62" s="552" t="s">
        <v>1602</v>
      </c>
      <c r="CY62" s="584"/>
      <c r="CZ62" s="584"/>
      <c r="DA62" s="577"/>
      <c r="DB62" s="578"/>
      <c r="DC62" s="552" t="s">
        <v>1602</v>
      </c>
      <c r="DE62" s="584"/>
      <c r="DF62" s="584"/>
      <c r="DG62" s="577"/>
      <c r="DH62" s="578"/>
      <c r="DI62" s="552" t="s">
        <v>1602</v>
      </c>
      <c r="DK62" s="584"/>
      <c r="DL62" s="584"/>
      <c r="DM62" s="577"/>
      <c r="DN62" s="578"/>
      <c r="DO62" s="552" t="s">
        <v>1602</v>
      </c>
    </row>
    <row r="63" spans="1:119" s="542" customFormat="1" ht="19.5" customHeight="1" x14ac:dyDescent="0.25">
      <c r="A63" s="578"/>
      <c r="B63" s="578"/>
      <c r="C63" s="578"/>
      <c r="D63" s="578"/>
      <c r="E63" s="552" t="s">
        <v>1603</v>
      </c>
      <c r="G63" s="578"/>
      <c r="H63" s="578"/>
      <c r="I63" s="578"/>
      <c r="J63" s="578"/>
      <c r="K63" s="552" t="s">
        <v>1603</v>
      </c>
      <c r="M63" s="578"/>
      <c r="N63" s="578"/>
      <c r="O63" s="578"/>
      <c r="P63" s="578"/>
      <c r="Q63" s="552" t="s">
        <v>1603</v>
      </c>
      <c r="S63" s="578"/>
      <c r="T63" s="578"/>
      <c r="U63" s="578"/>
      <c r="V63" s="578"/>
      <c r="W63" s="552" t="s">
        <v>1603</v>
      </c>
      <c r="Y63" s="578"/>
      <c r="Z63" s="578"/>
      <c r="AA63" s="578"/>
      <c r="AB63" s="578"/>
      <c r="AC63" s="552" t="s">
        <v>1603</v>
      </c>
      <c r="AE63" s="578"/>
      <c r="AF63" s="578"/>
      <c r="AG63" s="578"/>
      <c r="AH63" s="578"/>
      <c r="AI63" s="552" t="s">
        <v>1603</v>
      </c>
      <c r="AK63" s="578"/>
      <c r="AL63" s="578"/>
      <c r="AM63" s="578"/>
      <c r="AN63" s="578"/>
      <c r="AO63" s="552" t="s">
        <v>1603</v>
      </c>
      <c r="AQ63" s="578"/>
      <c r="AR63" s="578"/>
      <c r="AS63" s="578"/>
      <c r="AT63" s="578"/>
      <c r="AU63" s="552" t="s">
        <v>1603</v>
      </c>
      <c r="AW63" s="578"/>
      <c r="AX63" s="578"/>
      <c r="AY63" s="578"/>
      <c r="AZ63" s="578"/>
      <c r="BA63" s="552" t="s">
        <v>1603</v>
      </c>
      <c r="BC63" s="578"/>
      <c r="BD63" s="578"/>
      <c r="BE63" s="578"/>
      <c r="BF63" s="578"/>
      <c r="BG63" s="552" t="s">
        <v>1603</v>
      </c>
      <c r="BI63" s="578"/>
      <c r="BJ63" s="578"/>
      <c r="BK63" s="578"/>
      <c r="BL63" s="578"/>
      <c r="BM63" s="552" t="s">
        <v>1603</v>
      </c>
      <c r="BO63" s="578"/>
      <c r="BP63" s="578"/>
      <c r="BQ63" s="578"/>
      <c r="BR63" s="578"/>
      <c r="BS63" s="552" t="s">
        <v>1603</v>
      </c>
      <c r="BU63" s="578"/>
      <c r="BV63" s="578"/>
      <c r="BW63" s="578"/>
      <c r="BX63" s="578"/>
      <c r="BY63" s="552" t="s">
        <v>1603</v>
      </c>
      <c r="CA63" s="578"/>
      <c r="CB63" s="578"/>
      <c r="CC63" s="578"/>
      <c r="CD63" s="578"/>
      <c r="CE63" s="552" t="s">
        <v>1603</v>
      </c>
      <c r="CG63" s="578"/>
      <c r="CH63" s="578"/>
      <c r="CI63" s="578"/>
      <c r="CJ63" s="578"/>
      <c r="CK63" s="552" t="s">
        <v>1603</v>
      </c>
      <c r="CM63" s="578"/>
      <c r="CN63" s="578"/>
      <c r="CO63" s="578"/>
      <c r="CP63" s="578"/>
      <c r="CQ63" s="552" t="s">
        <v>1603</v>
      </c>
      <c r="CS63" s="578"/>
      <c r="CT63" s="578"/>
      <c r="CU63" s="578"/>
      <c r="CV63" s="578"/>
      <c r="CW63" s="552" t="s">
        <v>1603</v>
      </c>
      <c r="CY63" s="578"/>
      <c r="CZ63" s="578"/>
      <c r="DA63" s="578"/>
      <c r="DB63" s="578"/>
      <c r="DC63" s="552" t="s">
        <v>1603</v>
      </c>
      <c r="DE63" s="578"/>
      <c r="DF63" s="578"/>
      <c r="DG63" s="578"/>
      <c r="DH63" s="578"/>
      <c r="DI63" s="552" t="s">
        <v>1603</v>
      </c>
      <c r="DK63" s="578"/>
      <c r="DL63" s="578"/>
      <c r="DM63" s="578"/>
      <c r="DN63" s="578"/>
      <c r="DO63" s="552" t="s">
        <v>1603</v>
      </c>
    </row>
    <row r="64" spans="1:119" s="542" customFormat="1" ht="19.5" customHeight="1" x14ac:dyDescent="0.25">
      <c r="A64" s="578"/>
      <c r="B64" s="578"/>
      <c r="C64" s="578"/>
      <c r="D64" s="578"/>
      <c r="E64" s="552" t="s">
        <v>1604</v>
      </c>
      <c r="G64" s="578"/>
      <c r="H64" s="578"/>
      <c r="I64" s="578"/>
      <c r="J64" s="578"/>
      <c r="K64" s="552" t="s">
        <v>1604</v>
      </c>
      <c r="M64" s="578"/>
      <c r="N64" s="578"/>
      <c r="O64" s="578"/>
      <c r="P64" s="578"/>
      <c r="Q64" s="552" t="s">
        <v>1604</v>
      </c>
      <c r="S64" s="578"/>
      <c r="T64" s="578"/>
      <c r="U64" s="578"/>
      <c r="V64" s="578"/>
      <c r="W64" s="552" t="s">
        <v>1604</v>
      </c>
      <c r="Y64" s="578"/>
      <c r="Z64" s="578"/>
      <c r="AA64" s="578"/>
      <c r="AB64" s="578"/>
      <c r="AC64" s="552" t="s">
        <v>1604</v>
      </c>
      <c r="AE64" s="578"/>
      <c r="AF64" s="578"/>
      <c r="AG64" s="578"/>
      <c r="AH64" s="578"/>
      <c r="AI64" s="552" t="s">
        <v>1604</v>
      </c>
      <c r="AK64" s="578"/>
      <c r="AL64" s="578"/>
      <c r="AM64" s="578"/>
      <c r="AN64" s="578"/>
      <c r="AO64" s="552" t="s">
        <v>1604</v>
      </c>
      <c r="AQ64" s="578"/>
      <c r="AR64" s="578"/>
      <c r="AS64" s="578"/>
      <c r="AT64" s="578"/>
      <c r="AU64" s="552" t="s">
        <v>1604</v>
      </c>
      <c r="AW64" s="578"/>
      <c r="AX64" s="578"/>
      <c r="AY64" s="578"/>
      <c r="AZ64" s="578"/>
      <c r="BA64" s="552" t="s">
        <v>1604</v>
      </c>
      <c r="BC64" s="578"/>
      <c r="BD64" s="578"/>
      <c r="BE64" s="578"/>
      <c r="BF64" s="578"/>
      <c r="BG64" s="552" t="s">
        <v>1604</v>
      </c>
      <c r="BI64" s="578"/>
      <c r="BJ64" s="578"/>
      <c r="BK64" s="578"/>
      <c r="BL64" s="578"/>
      <c r="BM64" s="552" t="s">
        <v>1604</v>
      </c>
      <c r="BO64" s="578"/>
      <c r="BP64" s="578"/>
      <c r="BQ64" s="578"/>
      <c r="BR64" s="578"/>
      <c r="BS64" s="552" t="s">
        <v>1604</v>
      </c>
      <c r="BU64" s="578"/>
      <c r="BV64" s="578"/>
      <c r="BW64" s="578"/>
      <c r="BX64" s="578"/>
      <c r="BY64" s="552" t="s">
        <v>1604</v>
      </c>
      <c r="CA64" s="578"/>
      <c r="CB64" s="578"/>
      <c r="CC64" s="578"/>
      <c r="CD64" s="578"/>
      <c r="CE64" s="552" t="s">
        <v>1604</v>
      </c>
      <c r="CG64" s="578"/>
      <c r="CH64" s="578"/>
      <c r="CI64" s="578"/>
      <c r="CJ64" s="578"/>
      <c r="CK64" s="552" t="s">
        <v>1604</v>
      </c>
      <c r="CM64" s="578"/>
      <c r="CN64" s="578"/>
      <c r="CO64" s="578"/>
      <c r="CP64" s="578"/>
      <c r="CQ64" s="552" t="s">
        <v>1604</v>
      </c>
      <c r="CS64" s="578"/>
      <c r="CT64" s="578"/>
      <c r="CU64" s="578"/>
      <c r="CV64" s="578"/>
      <c r="CW64" s="552" t="s">
        <v>1604</v>
      </c>
      <c r="CY64" s="578"/>
      <c r="CZ64" s="578"/>
      <c r="DA64" s="578"/>
      <c r="DB64" s="578"/>
      <c r="DC64" s="552" t="s">
        <v>1604</v>
      </c>
      <c r="DE64" s="578"/>
      <c r="DF64" s="578"/>
      <c r="DG64" s="578"/>
      <c r="DH64" s="578"/>
      <c r="DI64" s="552" t="s">
        <v>1604</v>
      </c>
      <c r="DK64" s="578"/>
      <c r="DL64" s="578"/>
      <c r="DM64" s="578"/>
      <c r="DN64" s="578"/>
      <c r="DO64" s="552" t="s">
        <v>1604</v>
      </c>
    </row>
    <row r="65" spans="1:119" s="542" customFormat="1" ht="19.5" customHeight="1" x14ac:dyDescent="0.25">
      <c r="A65" s="578"/>
      <c r="B65" s="578"/>
      <c r="C65" s="578"/>
      <c r="D65" s="578"/>
      <c r="E65" s="552" t="s">
        <v>1605</v>
      </c>
      <c r="G65" s="578"/>
      <c r="H65" s="578"/>
      <c r="I65" s="578"/>
      <c r="J65" s="578"/>
      <c r="K65" s="552" t="s">
        <v>1605</v>
      </c>
      <c r="M65" s="578"/>
      <c r="N65" s="578"/>
      <c r="O65" s="578"/>
      <c r="P65" s="578"/>
      <c r="Q65" s="552" t="s">
        <v>1605</v>
      </c>
      <c r="S65" s="578"/>
      <c r="T65" s="578"/>
      <c r="U65" s="578"/>
      <c r="V65" s="578"/>
      <c r="W65" s="552" t="s">
        <v>1605</v>
      </c>
      <c r="Y65" s="578"/>
      <c r="Z65" s="578"/>
      <c r="AA65" s="578"/>
      <c r="AB65" s="578"/>
      <c r="AC65" s="552" t="s">
        <v>1605</v>
      </c>
      <c r="AE65" s="578"/>
      <c r="AF65" s="578"/>
      <c r="AG65" s="578"/>
      <c r="AH65" s="578"/>
      <c r="AI65" s="552" t="s">
        <v>1605</v>
      </c>
      <c r="AK65" s="578"/>
      <c r="AL65" s="578"/>
      <c r="AM65" s="578"/>
      <c r="AN65" s="578"/>
      <c r="AO65" s="552" t="s">
        <v>1605</v>
      </c>
      <c r="AQ65" s="578"/>
      <c r="AR65" s="578"/>
      <c r="AS65" s="578"/>
      <c r="AT65" s="578"/>
      <c r="AU65" s="552" t="s">
        <v>1605</v>
      </c>
      <c r="AW65" s="578"/>
      <c r="AX65" s="578"/>
      <c r="AY65" s="578"/>
      <c r="AZ65" s="578"/>
      <c r="BA65" s="552" t="s">
        <v>1605</v>
      </c>
      <c r="BC65" s="578"/>
      <c r="BD65" s="578"/>
      <c r="BE65" s="578"/>
      <c r="BF65" s="578"/>
      <c r="BG65" s="552" t="s">
        <v>1605</v>
      </c>
      <c r="BI65" s="578"/>
      <c r="BJ65" s="578"/>
      <c r="BK65" s="578"/>
      <c r="BL65" s="578"/>
      <c r="BM65" s="552" t="s">
        <v>1605</v>
      </c>
      <c r="BO65" s="578"/>
      <c r="BP65" s="578"/>
      <c r="BQ65" s="578"/>
      <c r="BR65" s="578"/>
      <c r="BS65" s="552" t="s">
        <v>1605</v>
      </c>
      <c r="BU65" s="578"/>
      <c r="BV65" s="578"/>
      <c r="BW65" s="578"/>
      <c r="BX65" s="578"/>
      <c r="BY65" s="552" t="s">
        <v>1605</v>
      </c>
      <c r="CA65" s="578"/>
      <c r="CB65" s="578"/>
      <c r="CC65" s="578"/>
      <c r="CD65" s="578"/>
      <c r="CE65" s="552" t="s">
        <v>1605</v>
      </c>
      <c r="CG65" s="578"/>
      <c r="CH65" s="578"/>
      <c r="CI65" s="578"/>
      <c r="CJ65" s="578"/>
      <c r="CK65" s="552" t="s">
        <v>1605</v>
      </c>
      <c r="CM65" s="578"/>
      <c r="CN65" s="578"/>
      <c r="CO65" s="578"/>
      <c r="CP65" s="578"/>
      <c r="CQ65" s="552" t="s">
        <v>1605</v>
      </c>
      <c r="CS65" s="578"/>
      <c r="CT65" s="578"/>
      <c r="CU65" s="578"/>
      <c r="CV65" s="578"/>
      <c r="CW65" s="552" t="s">
        <v>1605</v>
      </c>
      <c r="CY65" s="578"/>
      <c r="CZ65" s="578"/>
      <c r="DA65" s="578"/>
      <c r="DB65" s="578"/>
      <c r="DC65" s="552" t="s">
        <v>1605</v>
      </c>
      <c r="DE65" s="578"/>
      <c r="DF65" s="578"/>
      <c r="DG65" s="578"/>
      <c r="DH65" s="578"/>
      <c r="DI65" s="552" t="s">
        <v>1605</v>
      </c>
      <c r="DK65" s="578"/>
      <c r="DL65" s="578"/>
      <c r="DM65" s="578"/>
      <c r="DN65" s="578"/>
      <c r="DO65" s="552" t="s">
        <v>1605</v>
      </c>
    </row>
    <row r="66" spans="1:119" s="542" customFormat="1" ht="19.5" customHeight="1" x14ac:dyDescent="0.25">
      <c r="A66" s="584"/>
      <c r="B66" s="584"/>
      <c r="C66" s="584"/>
      <c r="D66" s="584"/>
      <c r="E66" s="552" t="s">
        <v>1606</v>
      </c>
      <c r="G66" s="584"/>
      <c r="H66" s="584"/>
      <c r="I66" s="584"/>
      <c r="J66" s="584"/>
      <c r="K66" s="552" t="s">
        <v>1606</v>
      </c>
      <c r="M66" s="584"/>
      <c r="N66" s="584"/>
      <c r="O66" s="584"/>
      <c r="P66" s="584"/>
      <c r="Q66" s="552" t="s">
        <v>1606</v>
      </c>
      <c r="S66" s="584"/>
      <c r="T66" s="584"/>
      <c r="U66" s="584"/>
      <c r="V66" s="584"/>
      <c r="W66" s="552" t="s">
        <v>1606</v>
      </c>
      <c r="Y66" s="584"/>
      <c r="Z66" s="584"/>
      <c r="AA66" s="584"/>
      <c r="AB66" s="584"/>
      <c r="AC66" s="552" t="s">
        <v>1606</v>
      </c>
      <c r="AE66" s="584"/>
      <c r="AF66" s="584"/>
      <c r="AG66" s="584"/>
      <c r="AH66" s="584"/>
      <c r="AI66" s="552" t="s">
        <v>1606</v>
      </c>
      <c r="AK66" s="584"/>
      <c r="AL66" s="584"/>
      <c r="AM66" s="584"/>
      <c r="AN66" s="584"/>
      <c r="AO66" s="552" t="s">
        <v>1606</v>
      </c>
      <c r="AQ66" s="584"/>
      <c r="AR66" s="584"/>
      <c r="AS66" s="584"/>
      <c r="AT66" s="584"/>
      <c r="AU66" s="552" t="s">
        <v>1606</v>
      </c>
      <c r="AW66" s="584"/>
      <c r="AX66" s="584"/>
      <c r="AY66" s="584"/>
      <c r="AZ66" s="584"/>
      <c r="BA66" s="552" t="s">
        <v>1606</v>
      </c>
      <c r="BC66" s="584"/>
      <c r="BD66" s="584"/>
      <c r="BE66" s="584"/>
      <c r="BF66" s="584"/>
      <c r="BG66" s="552" t="s">
        <v>1606</v>
      </c>
      <c r="BI66" s="584"/>
      <c r="BJ66" s="584"/>
      <c r="BK66" s="584"/>
      <c r="BL66" s="584"/>
      <c r="BM66" s="552" t="s">
        <v>1606</v>
      </c>
      <c r="BO66" s="584"/>
      <c r="BP66" s="584"/>
      <c r="BQ66" s="584"/>
      <c r="BR66" s="584"/>
      <c r="BS66" s="552" t="s">
        <v>1606</v>
      </c>
      <c r="BU66" s="584"/>
      <c r="BV66" s="584"/>
      <c r="BW66" s="584"/>
      <c r="BX66" s="584"/>
      <c r="BY66" s="552" t="s">
        <v>1606</v>
      </c>
      <c r="CA66" s="584"/>
      <c r="CB66" s="584"/>
      <c r="CC66" s="584"/>
      <c r="CD66" s="584"/>
      <c r="CE66" s="552" t="s">
        <v>1606</v>
      </c>
      <c r="CG66" s="584"/>
      <c r="CH66" s="584"/>
      <c r="CI66" s="584"/>
      <c r="CJ66" s="584"/>
      <c r="CK66" s="552" t="s">
        <v>1606</v>
      </c>
      <c r="CM66" s="584"/>
      <c r="CN66" s="584"/>
      <c r="CO66" s="584"/>
      <c r="CP66" s="584"/>
      <c r="CQ66" s="552" t="s">
        <v>1606</v>
      </c>
      <c r="CS66" s="584"/>
      <c r="CT66" s="584"/>
      <c r="CU66" s="584"/>
      <c r="CV66" s="584"/>
      <c r="CW66" s="552" t="s">
        <v>1606</v>
      </c>
      <c r="CY66" s="584"/>
      <c r="CZ66" s="584"/>
      <c r="DA66" s="584"/>
      <c r="DB66" s="584"/>
      <c r="DC66" s="552" t="s">
        <v>1606</v>
      </c>
      <c r="DE66" s="584"/>
      <c r="DF66" s="584"/>
      <c r="DG66" s="584"/>
      <c r="DH66" s="584"/>
      <c r="DI66" s="552" t="s">
        <v>1606</v>
      </c>
      <c r="DK66" s="584"/>
      <c r="DL66" s="584"/>
      <c r="DM66" s="584"/>
      <c r="DN66" s="584"/>
      <c r="DO66" s="552" t="s">
        <v>1606</v>
      </c>
    </row>
    <row r="67" spans="1:119" s="542" customFormat="1" ht="19.5" customHeight="1" x14ac:dyDescent="0.25">
      <c r="A67" s="584"/>
      <c r="B67" s="584"/>
      <c r="C67" s="584"/>
      <c r="D67" s="584"/>
      <c r="E67" s="552" t="s">
        <v>1607</v>
      </c>
      <c r="G67" s="584"/>
      <c r="H67" s="584"/>
      <c r="I67" s="584"/>
      <c r="J67" s="584"/>
      <c r="K67" s="552" t="s">
        <v>1607</v>
      </c>
      <c r="M67" s="584"/>
      <c r="N67" s="584"/>
      <c r="O67" s="584"/>
      <c r="P67" s="584"/>
      <c r="Q67" s="552" t="s">
        <v>1607</v>
      </c>
      <c r="S67" s="584"/>
      <c r="T67" s="584"/>
      <c r="U67" s="584"/>
      <c r="V67" s="584"/>
      <c r="W67" s="552" t="s">
        <v>1607</v>
      </c>
      <c r="Y67" s="584"/>
      <c r="Z67" s="584"/>
      <c r="AA67" s="584"/>
      <c r="AB67" s="584"/>
      <c r="AC67" s="552" t="s">
        <v>1607</v>
      </c>
      <c r="AE67" s="584"/>
      <c r="AF67" s="584"/>
      <c r="AG67" s="584"/>
      <c r="AH67" s="584"/>
      <c r="AI67" s="552" t="s">
        <v>1607</v>
      </c>
      <c r="AK67" s="584"/>
      <c r="AL67" s="584"/>
      <c r="AM67" s="584"/>
      <c r="AN67" s="584"/>
      <c r="AO67" s="552" t="s">
        <v>1607</v>
      </c>
      <c r="AQ67" s="584"/>
      <c r="AR67" s="584"/>
      <c r="AS67" s="584"/>
      <c r="AT67" s="584"/>
      <c r="AU67" s="552" t="s">
        <v>1607</v>
      </c>
      <c r="AW67" s="584"/>
      <c r="AX67" s="584"/>
      <c r="AY67" s="584"/>
      <c r="AZ67" s="584"/>
      <c r="BA67" s="552" t="s">
        <v>1607</v>
      </c>
      <c r="BC67" s="584"/>
      <c r="BD67" s="584"/>
      <c r="BE67" s="584"/>
      <c r="BF67" s="584"/>
      <c r="BG67" s="552" t="s">
        <v>1607</v>
      </c>
      <c r="BI67" s="584"/>
      <c r="BJ67" s="584"/>
      <c r="BK67" s="584"/>
      <c r="BL67" s="584"/>
      <c r="BM67" s="552" t="s">
        <v>1607</v>
      </c>
      <c r="BO67" s="584"/>
      <c r="BP67" s="584"/>
      <c r="BQ67" s="584"/>
      <c r="BR67" s="584"/>
      <c r="BS67" s="552" t="s">
        <v>1607</v>
      </c>
      <c r="BU67" s="584"/>
      <c r="BV67" s="584"/>
      <c r="BW67" s="584"/>
      <c r="BX67" s="584"/>
      <c r="BY67" s="552" t="s">
        <v>1607</v>
      </c>
      <c r="CA67" s="584"/>
      <c r="CB67" s="584"/>
      <c r="CC67" s="584"/>
      <c r="CD67" s="584"/>
      <c r="CE67" s="552" t="s">
        <v>1607</v>
      </c>
      <c r="CG67" s="584"/>
      <c r="CH67" s="584"/>
      <c r="CI67" s="584"/>
      <c r="CJ67" s="584"/>
      <c r="CK67" s="552" t="s">
        <v>1607</v>
      </c>
      <c r="CM67" s="584"/>
      <c r="CN67" s="584"/>
      <c r="CO67" s="584"/>
      <c r="CP67" s="584"/>
      <c r="CQ67" s="552" t="s">
        <v>1607</v>
      </c>
      <c r="CS67" s="584"/>
      <c r="CT67" s="584"/>
      <c r="CU67" s="584"/>
      <c r="CV67" s="584"/>
      <c r="CW67" s="552" t="s">
        <v>1607</v>
      </c>
      <c r="CY67" s="584"/>
      <c r="CZ67" s="584"/>
      <c r="DA67" s="584"/>
      <c r="DB67" s="584"/>
      <c r="DC67" s="552" t="s">
        <v>1607</v>
      </c>
      <c r="DE67" s="584"/>
      <c r="DF67" s="584"/>
      <c r="DG67" s="584"/>
      <c r="DH67" s="584"/>
      <c r="DI67" s="552" t="s">
        <v>1607</v>
      </c>
      <c r="DK67" s="584"/>
      <c r="DL67" s="584"/>
      <c r="DM67" s="584"/>
      <c r="DN67" s="584"/>
      <c r="DO67" s="552" t="s">
        <v>1607</v>
      </c>
    </row>
    <row r="68" spans="1:119" s="542" customFormat="1" ht="19.5" customHeight="1" thickBot="1" x14ac:dyDescent="0.3">
      <c r="A68" s="580"/>
      <c r="B68" s="580"/>
      <c r="C68" s="580"/>
      <c r="D68" s="585"/>
      <c r="E68" s="556" t="s">
        <v>1608</v>
      </c>
      <c r="G68" s="580"/>
      <c r="H68" s="580"/>
      <c r="I68" s="580"/>
      <c r="J68" s="585"/>
      <c r="K68" s="556" t="s">
        <v>1608</v>
      </c>
      <c r="M68" s="580"/>
      <c r="N68" s="580"/>
      <c r="O68" s="580"/>
      <c r="P68" s="585"/>
      <c r="Q68" s="556" t="s">
        <v>1608</v>
      </c>
      <c r="S68" s="580"/>
      <c r="T68" s="580"/>
      <c r="U68" s="580"/>
      <c r="V68" s="585"/>
      <c r="W68" s="556" t="s">
        <v>1608</v>
      </c>
      <c r="Y68" s="580"/>
      <c r="Z68" s="580"/>
      <c r="AA68" s="580"/>
      <c r="AB68" s="585"/>
      <c r="AC68" s="556" t="s">
        <v>1608</v>
      </c>
      <c r="AE68" s="580"/>
      <c r="AF68" s="580"/>
      <c r="AG68" s="580"/>
      <c r="AH68" s="585"/>
      <c r="AI68" s="556" t="s">
        <v>1608</v>
      </c>
      <c r="AK68" s="580"/>
      <c r="AL68" s="580"/>
      <c r="AM68" s="580"/>
      <c r="AN68" s="585"/>
      <c r="AO68" s="556" t="s">
        <v>1608</v>
      </c>
      <c r="AQ68" s="580"/>
      <c r="AR68" s="580"/>
      <c r="AS68" s="580"/>
      <c r="AT68" s="585"/>
      <c r="AU68" s="556" t="s">
        <v>1608</v>
      </c>
      <c r="AW68" s="580"/>
      <c r="AX68" s="580"/>
      <c r="AY68" s="580"/>
      <c r="AZ68" s="585"/>
      <c r="BA68" s="556" t="s">
        <v>1608</v>
      </c>
      <c r="BC68" s="580"/>
      <c r="BD68" s="580"/>
      <c r="BE68" s="580"/>
      <c r="BF68" s="585"/>
      <c r="BG68" s="556" t="s">
        <v>1608</v>
      </c>
      <c r="BI68" s="580"/>
      <c r="BJ68" s="580"/>
      <c r="BK68" s="580"/>
      <c r="BL68" s="585"/>
      <c r="BM68" s="556" t="s">
        <v>1608</v>
      </c>
      <c r="BO68" s="580"/>
      <c r="BP68" s="580"/>
      <c r="BQ68" s="580"/>
      <c r="BR68" s="585"/>
      <c r="BS68" s="556" t="s">
        <v>1608</v>
      </c>
      <c r="BU68" s="580"/>
      <c r="BV68" s="580"/>
      <c r="BW68" s="580"/>
      <c r="BX68" s="585"/>
      <c r="BY68" s="556" t="s">
        <v>1608</v>
      </c>
      <c r="CA68" s="580"/>
      <c r="CB68" s="580"/>
      <c r="CC68" s="580"/>
      <c r="CD68" s="585"/>
      <c r="CE68" s="556" t="s">
        <v>1608</v>
      </c>
      <c r="CG68" s="580"/>
      <c r="CH68" s="580"/>
      <c r="CI68" s="580"/>
      <c r="CJ68" s="585"/>
      <c r="CK68" s="556" t="s">
        <v>1608</v>
      </c>
      <c r="CM68" s="580"/>
      <c r="CN68" s="580"/>
      <c r="CO68" s="580"/>
      <c r="CP68" s="585"/>
      <c r="CQ68" s="556" t="s">
        <v>1608</v>
      </c>
      <c r="CS68" s="580"/>
      <c r="CT68" s="580"/>
      <c r="CU68" s="580"/>
      <c r="CV68" s="585"/>
      <c r="CW68" s="556" t="s">
        <v>1608</v>
      </c>
      <c r="CY68" s="580"/>
      <c r="CZ68" s="580"/>
      <c r="DA68" s="580"/>
      <c r="DB68" s="585"/>
      <c r="DC68" s="556" t="s">
        <v>1608</v>
      </c>
      <c r="DE68" s="580"/>
      <c r="DF68" s="580"/>
      <c r="DG68" s="580"/>
      <c r="DH68" s="585"/>
      <c r="DI68" s="556" t="s">
        <v>1608</v>
      </c>
      <c r="DK68" s="580"/>
      <c r="DL68" s="580"/>
      <c r="DM68" s="580"/>
      <c r="DN68" s="585"/>
      <c r="DO68" s="556" t="s">
        <v>1608</v>
      </c>
    </row>
    <row r="69" spans="1:119" s="542" customFormat="1" ht="15" customHeight="1" thickBot="1" x14ac:dyDescent="0.3">
      <c r="A69" s="582"/>
      <c r="B69" s="582"/>
      <c r="C69" s="583"/>
      <c r="D69" s="583"/>
      <c r="E69" s="554"/>
      <c r="G69" s="582"/>
      <c r="H69" s="582"/>
      <c r="I69" s="583"/>
      <c r="J69" s="583"/>
      <c r="K69" s="554"/>
      <c r="M69" s="582"/>
      <c r="N69" s="582"/>
      <c r="O69" s="583"/>
      <c r="P69" s="583"/>
      <c r="Q69" s="554"/>
      <c r="S69" s="582"/>
      <c r="T69" s="582"/>
      <c r="U69" s="583"/>
      <c r="V69" s="583"/>
      <c r="W69" s="554"/>
      <c r="Y69" s="582"/>
      <c r="Z69" s="582"/>
      <c r="AA69" s="583"/>
      <c r="AB69" s="583"/>
      <c r="AC69" s="554"/>
      <c r="AE69" s="582"/>
      <c r="AF69" s="582"/>
      <c r="AG69" s="583"/>
      <c r="AH69" s="583"/>
      <c r="AI69" s="554"/>
      <c r="AK69" s="582"/>
      <c r="AL69" s="582"/>
      <c r="AM69" s="583"/>
      <c r="AN69" s="583"/>
      <c r="AO69" s="554"/>
      <c r="AQ69" s="582"/>
      <c r="AR69" s="582"/>
      <c r="AS69" s="583"/>
      <c r="AT69" s="583"/>
      <c r="AU69" s="554"/>
      <c r="AW69" s="582"/>
      <c r="AX69" s="582"/>
      <c r="AY69" s="583"/>
      <c r="AZ69" s="583"/>
      <c r="BA69" s="554"/>
      <c r="BC69" s="582"/>
      <c r="BD69" s="582"/>
      <c r="BE69" s="583"/>
      <c r="BF69" s="583"/>
      <c r="BG69" s="554"/>
      <c r="BI69" s="582"/>
      <c r="BJ69" s="582"/>
      <c r="BK69" s="583"/>
      <c r="BL69" s="583"/>
      <c r="BM69" s="554"/>
      <c r="BO69" s="582"/>
      <c r="BP69" s="582"/>
      <c r="BQ69" s="583"/>
      <c r="BR69" s="583"/>
      <c r="BS69" s="554"/>
      <c r="BU69" s="582"/>
      <c r="BV69" s="582"/>
      <c r="BW69" s="583"/>
      <c r="BX69" s="583"/>
      <c r="BY69" s="554"/>
      <c r="CA69" s="582"/>
      <c r="CB69" s="582"/>
      <c r="CC69" s="583"/>
      <c r="CD69" s="583"/>
      <c r="CE69" s="554"/>
      <c r="CG69" s="582"/>
      <c r="CH69" s="582"/>
      <c r="CI69" s="583"/>
      <c r="CJ69" s="583"/>
      <c r="CK69" s="554"/>
      <c r="CM69" s="582"/>
      <c r="CN69" s="582"/>
      <c r="CO69" s="583"/>
      <c r="CP69" s="583"/>
      <c r="CQ69" s="554"/>
      <c r="CS69" s="582"/>
      <c r="CT69" s="582"/>
      <c r="CU69" s="583"/>
      <c r="CV69" s="583"/>
      <c r="CW69" s="554"/>
      <c r="CY69" s="582"/>
      <c r="CZ69" s="582"/>
      <c r="DA69" s="583"/>
      <c r="DB69" s="583"/>
      <c r="DC69" s="554"/>
      <c r="DE69" s="582"/>
      <c r="DF69" s="582"/>
      <c r="DG69" s="583"/>
      <c r="DH69" s="583"/>
      <c r="DI69" s="554"/>
      <c r="DK69" s="582"/>
      <c r="DL69" s="582"/>
      <c r="DM69" s="583"/>
      <c r="DN69" s="583"/>
      <c r="DO69" s="554"/>
    </row>
    <row r="70" spans="1:119" s="542" customFormat="1" ht="19.5" customHeight="1" thickTop="1" x14ac:dyDescent="0.25">
      <c r="A70" s="591" t="s">
        <v>1564</v>
      </c>
      <c r="B70" s="592" t="s">
        <v>20</v>
      </c>
      <c r="C70" s="592" t="s">
        <v>21</v>
      </c>
      <c r="D70" s="593" t="s">
        <v>1561</v>
      </c>
      <c r="E70" s="560" t="s">
        <v>1609</v>
      </c>
      <c r="G70" s="591" t="s">
        <v>1564</v>
      </c>
      <c r="H70" s="592" t="s">
        <v>20</v>
      </c>
      <c r="I70" s="592" t="s">
        <v>21</v>
      </c>
      <c r="J70" s="593" t="s">
        <v>1561</v>
      </c>
      <c r="K70" s="560" t="s">
        <v>1609</v>
      </c>
      <c r="M70" s="591" t="s">
        <v>1564</v>
      </c>
      <c r="N70" s="592" t="s">
        <v>20</v>
      </c>
      <c r="O70" s="592" t="s">
        <v>21</v>
      </c>
      <c r="P70" s="593" t="s">
        <v>1561</v>
      </c>
      <c r="Q70" s="560" t="s">
        <v>1609</v>
      </c>
      <c r="S70" s="591" t="s">
        <v>1564</v>
      </c>
      <c r="T70" s="592" t="s">
        <v>20</v>
      </c>
      <c r="U70" s="592" t="s">
        <v>21</v>
      </c>
      <c r="V70" s="593" t="s">
        <v>1561</v>
      </c>
      <c r="W70" s="560" t="s">
        <v>1609</v>
      </c>
      <c r="Y70" s="591" t="s">
        <v>1564</v>
      </c>
      <c r="Z70" s="592" t="s">
        <v>20</v>
      </c>
      <c r="AA70" s="592" t="s">
        <v>21</v>
      </c>
      <c r="AB70" s="593" t="s">
        <v>1561</v>
      </c>
      <c r="AC70" s="560" t="s">
        <v>1609</v>
      </c>
      <c r="AE70" s="591" t="s">
        <v>1564</v>
      </c>
      <c r="AF70" s="592" t="s">
        <v>20</v>
      </c>
      <c r="AG70" s="592" t="s">
        <v>21</v>
      </c>
      <c r="AH70" s="593" t="s">
        <v>1561</v>
      </c>
      <c r="AI70" s="560" t="s">
        <v>1609</v>
      </c>
      <c r="AK70" s="591" t="s">
        <v>1564</v>
      </c>
      <c r="AL70" s="592" t="s">
        <v>20</v>
      </c>
      <c r="AM70" s="592" t="s">
        <v>21</v>
      </c>
      <c r="AN70" s="593" t="s">
        <v>1561</v>
      </c>
      <c r="AO70" s="560" t="s">
        <v>1609</v>
      </c>
      <c r="AQ70" s="591" t="s">
        <v>1564</v>
      </c>
      <c r="AR70" s="592" t="s">
        <v>20</v>
      </c>
      <c r="AS70" s="592" t="s">
        <v>21</v>
      </c>
      <c r="AT70" s="593" t="s">
        <v>1561</v>
      </c>
      <c r="AU70" s="560" t="s">
        <v>1609</v>
      </c>
      <c r="AW70" s="591" t="s">
        <v>1564</v>
      </c>
      <c r="AX70" s="592" t="s">
        <v>20</v>
      </c>
      <c r="AY70" s="592" t="s">
        <v>21</v>
      </c>
      <c r="AZ70" s="593" t="s">
        <v>1561</v>
      </c>
      <c r="BA70" s="560" t="s">
        <v>1609</v>
      </c>
      <c r="BC70" s="591" t="s">
        <v>1564</v>
      </c>
      <c r="BD70" s="592" t="s">
        <v>20</v>
      </c>
      <c r="BE70" s="592" t="s">
        <v>21</v>
      </c>
      <c r="BF70" s="593" t="s">
        <v>1561</v>
      </c>
      <c r="BG70" s="560" t="s">
        <v>1609</v>
      </c>
      <c r="BI70" s="591" t="s">
        <v>1564</v>
      </c>
      <c r="BJ70" s="592" t="s">
        <v>20</v>
      </c>
      <c r="BK70" s="592" t="s">
        <v>21</v>
      </c>
      <c r="BL70" s="593" t="s">
        <v>1561</v>
      </c>
      <c r="BM70" s="560" t="s">
        <v>1609</v>
      </c>
      <c r="BO70" s="591" t="s">
        <v>1564</v>
      </c>
      <c r="BP70" s="592" t="s">
        <v>20</v>
      </c>
      <c r="BQ70" s="592" t="s">
        <v>21</v>
      </c>
      <c r="BR70" s="593" t="s">
        <v>1561</v>
      </c>
      <c r="BS70" s="560" t="s">
        <v>1609</v>
      </c>
      <c r="BU70" s="591" t="s">
        <v>1564</v>
      </c>
      <c r="BV70" s="592" t="s">
        <v>20</v>
      </c>
      <c r="BW70" s="592" t="s">
        <v>21</v>
      </c>
      <c r="BX70" s="593" t="s">
        <v>1561</v>
      </c>
      <c r="BY70" s="560" t="s">
        <v>1609</v>
      </c>
      <c r="CA70" s="591" t="s">
        <v>1564</v>
      </c>
      <c r="CB70" s="592" t="s">
        <v>20</v>
      </c>
      <c r="CC70" s="592" t="s">
        <v>21</v>
      </c>
      <c r="CD70" s="593" t="s">
        <v>1561</v>
      </c>
      <c r="CE70" s="560" t="s">
        <v>1609</v>
      </c>
      <c r="CG70" s="591" t="s">
        <v>1564</v>
      </c>
      <c r="CH70" s="592" t="s">
        <v>20</v>
      </c>
      <c r="CI70" s="592" t="s">
        <v>21</v>
      </c>
      <c r="CJ70" s="593" t="s">
        <v>1561</v>
      </c>
      <c r="CK70" s="560" t="s">
        <v>1609</v>
      </c>
      <c r="CM70" s="591" t="s">
        <v>1564</v>
      </c>
      <c r="CN70" s="592" t="s">
        <v>20</v>
      </c>
      <c r="CO70" s="592" t="s">
        <v>21</v>
      </c>
      <c r="CP70" s="593" t="s">
        <v>1561</v>
      </c>
      <c r="CQ70" s="560" t="s">
        <v>1609</v>
      </c>
      <c r="CS70" s="591" t="s">
        <v>1564</v>
      </c>
      <c r="CT70" s="592" t="s">
        <v>20</v>
      </c>
      <c r="CU70" s="592" t="s">
        <v>21</v>
      </c>
      <c r="CV70" s="593" t="s">
        <v>1561</v>
      </c>
      <c r="CW70" s="560" t="s">
        <v>1609</v>
      </c>
      <c r="CY70" s="591" t="s">
        <v>1564</v>
      </c>
      <c r="CZ70" s="592" t="s">
        <v>20</v>
      </c>
      <c r="DA70" s="592" t="s">
        <v>21</v>
      </c>
      <c r="DB70" s="593" t="s">
        <v>1561</v>
      </c>
      <c r="DC70" s="560" t="s">
        <v>1609</v>
      </c>
      <c r="DE70" s="591" t="s">
        <v>1564</v>
      </c>
      <c r="DF70" s="592" t="s">
        <v>20</v>
      </c>
      <c r="DG70" s="592" t="s">
        <v>21</v>
      </c>
      <c r="DH70" s="593" t="s">
        <v>1561</v>
      </c>
      <c r="DI70" s="560" t="s">
        <v>1609</v>
      </c>
      <c r="DK70" s="591" t="s">
        <v>1564</v>
      </c>
      <c r="DL70" s="592" t="s">
        <v>20</v>
      </c>
      <c r="DM70" s="592" t="s">
        <v>21</v>
      </c>
      <c r="DN70" s="593" t="s">
        <v>1561</v>
      </c>
      <c r="DO70" s="560" t="s">
        <v>1609</v>
      </c>
    </row>
    <row r="71" spans="1:119" s="542" customFormat="1" ht="19.5" customHeight="1" x14ac:dyDescent="0.25">
      <c r="A71" s="584"/>
      <c r="B71" s="584"/>
      <c r="C71" s="577"/>
      <c r="D71" s="584"/>
      <c r="E71" s="561" t="s">
        <v>1610</v>
      </c>
      <c r="G71" s="584"/>
      <c r="H71" s="584"/>
      <c r="I71" s="577"/>
      <c r="J71" s="584"/>
      <c r="K71" s="561" t="s">
        <v>1610</v>
      </c>
      <c r="M71" s="584"/>
      <c r="N71" s="584"/>
      <c r="O71" s="577"/>
      <c r="P71" s="584"/>
      <c r="Q71" s="561" t="s">
        <v>1610</v>
      </c>
      <c r="S71" s="584"/>
      <c r="T71" s="584"/>
      <c r="U71" s="577"/>
      <c r="V71" s="584"/>
      <c r="W71" s="561" t="s">
        <v>1610</v>
      </c>
      <c r="Y71" s="584"/>
      <c r="Z71" s="584"/>
      <c r="AA71" s="577"/>
      <c r="AB71" s="584"/>
      <c r="AC71" s="561" t="s">
        <v>1610</v>
      </c>
      <c r="AE71" s="584"/>
      <c r="AF71" s="584"/>
      <c r="AG71" s="577"/>
      <c r="AH71" s="584"/>
      <c r="AI71" s="561" t="s">
        <v>1610</v>
      </c>
      <c r="AK71" s="584"/>
      <c r="AL71" s="584"/>
      <c r="AM71" s="577"/>
      <c r="AN71" s="584"/>
      <c r="AO71" s="561" t="s">
        <v>1610</v>
      </c>
      <c r="AQ71" s="584"/>
      <c r="AR71" s="584"/>
      <c r="AS71" s="577"/>
      <c r="AT71" s="584"/>
      <c r="AU71" s="561" t="s">
        <v>1610</v>
      </c>
      <c r="AW71" s="584"/>
      <c r="AX71" s="584"/>
      <c r="AY71" s="577"/>
      <c r="AZ71" s="584"/>
      <c r="BA71" s="561" t="s">
        <v>1610</v>
      </c>
      <c r="BC71" s="584"/>
      <c r="BD71" s="584"/>
      <c r="BE71" s="577"/>
      <c r="BF71" s="584"/>
      <c r="BG71" s="561" t="s">
        <v>1610</v>
      </c>
      <c r="BI71" s="584"/>
      <c r="BJ71" s="584"/>
      <c r="BK71" s="577"/>
      <c r="BL71" s="584"/>
      <c r="BM71" s="561" t="s">
        <v>1610</v>
      </c>
      <c r="BO71" s="584"/>
      <c r="BP71" s="584"/>
      <c r="BQ71" s="577"/>
      <c r="BR71" s="584"/>
      <c r="BS71" s="561" t="s">
        <v>1610</v>
      </c>
      <c r="BU71" s="584"/>
      <c r="BV71" s="584"/>
      <c r="BW71" s="577"/>
      <c r="BX71" s="584"/>
      <c r="BY71" s="561" t="s">
        <v>1610</v>
      </c>
      <c r="CA71" s="584"/>
      <c r="CB71" s="584"/>
      <c r="CC71" s="577"/>
      <c r="CD71" s="584"/>
      <c r="CE71" s="561" t="s">
        <v>1610</v>
      </c>
      <c r="CG71" s="584"/>
      <c r="CH71" s="584"/>
      <c r="CI71" s="577"/>
      <c r="CJ71" s="584"/>
      <c r="CK71" s="561" t="s">
        <v>1610</v>
      </c>
      <c r="CM71" s="584"/>
      <c r="CN71" s="584"/>
      <c r="CO71" s="577"/>
      <c r="CP71" s="584"/>
      <c r="CQ71" s="561" t="s">
        <v>1610</v>
      </c>
      <c r="CS71" s="584"/>
      <c r="CT71" s="584"/>
      <c r="CU71" s="577"/>
      <c r="CV71" s="584"/>
      <c r="CW71" s="561" t="s">
        <v>1610</v>
      </c>
      <c r="CY71" s="584"/>
      <c r="CZ71" s="584"/>
      <c r="DA71" s="577"/>
      <c r="DB71" s="584"/>
      <c r="DC71" s="561" t="s">
        <v>1610</v>
      </c>
      <c r="DE71" s="584"/>
      <c r="DF71" s="584"/>
      <c r="DG71" s="577"/>
      <c r="DH71" s="584"/>
      <c r="DI71" s="561" t="s">
        <v>1610</v>
      </c>
      <c r="DK71" s="584"/>
      <c r="DL71" s="584"/>
      <c r="DM71" s="577"/>
      <c r="DN71" s="584"/>
      <c r="DO71" s="561" t="s">
        <v>1610</v>
      </c>
    </row>
    <row r="72" spans="1:119" s="542" customFormat="1" ht="19.5" customHeight="1" x14ac:dyDescent="0.25">
      <c r="A72" s="584"/>
      <c r="B72" s="584"/>
      <c r="C72" s="577"/>
      <c r="D72" s="584"/>
      <c r="E72" s="561" t="s">
        <v>1611</v>
      </c>
      <c r="G72" s="584"/>
      <c r="H72" s="584"/>
      <c r="I72" s="577"/>
      <c r="J72" s="584"/>
      <c r="K72" s="561" t="s">
        <v>1611</v>
      </c>
      <c r="M72" s="584"/>
      <c r="N72" s="584"/>
      <c r="O72" s="577"/>
      <c r="P72" s="584"/>
      <c r="Q72" s="561" t="s">
        <v>1611</v>
      </c>
      <c r="S72" s="584"/>
      <c r="T72" s="584"/>
      <c r="U72" s="577"/>
      <c r="V72" s="584"/>
      <c r="W72" s="561" t="s">
        <v>1611</v>
      </c>
      <c r="Y72" s="584"/>
      <c r="Z72" s="584"/>
      <c r="AA72" s="577"/>
      <c r="AB72" s="584"/>
      <c r="AC72" s="561" t="s">
        <v>1611</v>
      </c>
      <c r="AE72" s="584"/>
      <c r="AF72" s="584"/>
      <c r="AG72" s="577"/>
      <c r="AH72" s="584"/>
      <c r="AI72" s="561" t="s">
        <v>1611</v>
      </c>
      <c r="AK72" s="584"/>
      <c r="AL72" s="584"/>
      <c r="AM72" s="577"/>
      <c r="AN72" s="584"/>
      <c r="AO72" s="561" t="s">
        <v>1611</v>
      </c>
      <c r="AQ72" s="584"/>
      <c r="AR72" s="584"/>
      <c r="AS72" s="577"/>
      <c r="AT72" s="584"/>
      <c r="AU72" s="561" t="s">
        <v>1611</v>
      </c>
      <c r="AW72" s="584"/>
      <c r="AX72" s="584"/>
      <c r="AY72" s="577"/>
      <c r="AZ72" s="584"/>
      <c r="BA72" s="561" t="s">
        <v>1611</v>
      </c>
      <c r="BC72" s="584"/>
      <c r="BD72" s="584"/>
      <c r="BE72" s="577"/>
      <c r="BF72" s="584"/>
      <c r="BG72" s="561" t="s">
        <v>1611</v>
      </c>
      <c r="BI72" s="584"/>
      <c r="BJ72" s="584"/>
      <c r="BK72" s="577"/>
      <c r="BL72" s="584"/>
      <c r="BM72" s="561" t="s">
        <v>1611</v>
      </c>
      <c r="BO72" s="584"/>
      <c r="BP72" s="584"/>
      <c r="BQ72" s="577"/>
      <c r="BR72" s="584"/>
      <c r="BS72" s="561" t="s">
        <v>1611</v>
      </c>
      <c r="BU72" s="584"/>
      <c r="BV72" s="584"/>
      <c r="BW72" s="577"/>
      <c r="BX72" s="584"/>
      <c r="BY72" s="561" t="s">
        <v>1611</v>
      </c>
      <c r="CA72" s="584"/>
      <c r="CB72" s="584"/>
      <c r="CC72" s="577"/>
      <c r="CD72" s="584"/>
      <c r="CE72" s="561" t="s">
        <v>1611</v>
      </c>
      <c r="CG72" s="584"/>
      <c r="CH72" s="584"/>
      <c r="CI72" s="577"/>
      <c r="CJ72" s="584"/>
      <c r="CK72" s="561" t="s">
        <v>1611</v>
      </c>
      <c r="CM72" s="584"/>
      <c r="CN72" s="584"/>
      <c r="CO72" s="577"/>
      <c r="CP72" s="584"/>
      <c r="CQ72" s="561" t="s">
        <v>1611</v>
      </c>
      <c r="CS72" s="584"/>
      <c r="CT72" s="584"/>
      <c r="CU72" s="577"/>
      <c r="CV72" s="584"/>
      <c r="CW72" s="561" t="s">
        <v>1611</v>
      </c>
      <c r="CY72" s="584"/>
      <c r="CZ72" s="584"/>
      <c r="DA72" s="577"/>
      <c r="DB72" s="584"/>
      <c r="DC72" s="561" t="s">
        <v>1611</v>
      </c>
      <c r="DE72" s="584"/>
      <c r="DF72" s="584"/>
      <c r="DG72" s="577"/>
      <c r="DH72" s="584"/>
      <c r="DI72" s="561" t="s">
        <v>1611</v>
      </c>
      <c r="DK72" s="584"/>
      <c r="DL72" s="584"/>
      <c r="DM72" s="577"/>
      <c r="DN72" s="584"/>
      <c r="DO72" s="561" t="s">
        <v>1611</v>
      </c>
    </row>
    <row r="73" spans="1:119" s="542" customFormat="1" ht="19.5" customHeight="1" x14ac:dyDescent="0.25">
      <c r="A73" s="584"/>
      <c r="B73" s="584"/>
      <c r="C73" s="577"/>
      <c r="D73" s="584"/>
      <c r="E73" s="561" t="s">
        <v>1612</v>
      </c>
      <c r="G73" s="584"/>
      <c r="H73" s="584"/>
      <c r="I73" s="577"/>
      <c r="J73" s="584"/>
      <c r="K73" s="561" t="s">
        <v>1612</v>
      </c>
      <c r="M73" s="584"/>
      <c r="N73" s="584"/>
      <c r="O73" s="577"/>
      <c r="P73" s="584"/>
      <c r="Q73" s="561" t="s">
        <v>1612</v>
      </c>
      <c r="S73" s="584"/>
      <c r="T73" s="584"/>
      <c r="U73" s="577"/>
      <c r="V73" s="584"/>
      <c r="W73" s="561" t="s">
        <v>1612</v>
      </c>
      <c r="Y73" s="584"/>
      <c r="Z73" s="584"/>
      <c r="AA73" s="577"/>
      <c r="AB73" s="584"/>
      <c r="AC73" s="561" t="s">
        <v>1612</v>
      </c>
      <c r="AE73" s="584"/>
      <c r="AF73" s="584"/>
      <c r="AG73" s="577"/>
      <c r="AH73" s="584"/>
      <c r="AI73" s="561" t="s">
        <v>1612</v>
      </c>
      <c r="AK73" s="584"/>
      <c r="AL73" s="584"/>
      <c r="AM73" s="577"/>
      <c r="AN73" s="584"/>
      <c r="AO73" s="561" t="s">
        <v>1612</v>
      </c>
      <c r="AQ73" s="584"/>
      <c r="AR73" s="584"/>
      <c r="AS73" s="577"/>
      <c r="AT73" s="584"/>
      <c r="AU73" s="561" t="s">
        <v>1612</v>
      </c>
      <c r="AW73" s="584"/>
      <c r="AX73" s="584"/>
      <c r="AY73" s="577"/>
      <c r="AZ73" s="584"/>
      <c r="BA73" s="561" t="s">
        <v>1612</v>
      </c>
      <c r="BC73" s="584"/>
      <c r="BD73" s="584"/>
      <c r="BE73" s="577"/>
      <c r="BF73" s="584"/>
      <c r="BG73" s="561" t="s">
        <v>1612</v>
      </c>
      <c r="BI73" s="584"/>
      <c r="BJ73" s="584"/>
      <c r="BK73" s="577"/>
      <c r="BL73" s="584"/>
      <c r="BM73" s="561" t="s">
        <v>1612</v>
      </c>
      <c r="BO73" s="584"/>
      <c r="BP73" s="584"/>
      <c r="BQ73" s="577"/>
      <c r="BR73" s="584"/>
      <c r="BS73" s="561" t="s">
        <v>1612</v>
      </c>
      <c r="BU73" s="584"/>
      <c r="BV73" s="584"/>
      <c r="BW73" s="577"/>
      <c r="BX73" s="584"/>
      <c r="BY73" s="561" t="s">
        <v>1612</v>
      </c>
      <c r="CA73" s="584"/>
      <c r="CB73" s="584"/>
      <c r="CC73" s="577"/>
      <c r="CD73" s="584"/>
      <c r="CE73" s="561" t="s">
        <v>1612</v>
      </c>
      <c r="CG73" s="584"/>
      <c r="CH73" s="584"/>
      <c r="CI73" s="577"/>
      <c r="CJ73" s="584"/>
      <c r="CK73" s="561" t="s">
        <v>1612</v>
      </c>
      <c r="CM73" s="584"/>
      <c r="CN73" s="584"/>
      <c r="CO73" s="577"/>
      <c r="CP73" s="584"/>
      <c r="CQ73" s="561" t="s">
        <v>1612</v>
      </c>
      <c r="CS73" s="584"/>
      <c r="CT73" s="584"/>
      <c r="CU73" s="577"/>
      <c r="CV73" s="584"/>
      <c r="CW73" s="561" t="s">
        <v>1612</v>
      </c>
      <c r="CY73" s="584"/>
      <c r="CZ73" s="584"/>
      <c r="DA73" s="577"/>
      <c r="DB73" s="584"/>
      <c r="DC73" s="561" t="s">
        <v>1612</v>
      </c>
      <c r="DE73" s="584"/>
      <c r="DF73" s="584"/>
      <c r="DG73" s="577"/>
      <c r="DH73" s="584"/>
      <c r="DI73" s="561" t="s">
        <v>1612</v>
      </c>
      <c r="DK73" s="584"/>
      <c r="DL73" s="584"/>
      <c r="DM73" s="577"/>
      <c r="DN73" s="584"/>
      <c r="DO73" s="561" t="s">
        <v>1612</v>
      </c>
    </row>
    <row r="74" spans="1:119" s="542" customFormat="1" ht="19.5" customHeight="1" x14ac:dyDescent="0.25">
      <c r="A74" s="584"/>
      <c r="B74" s="584"/>
      <c r="C74" s="577"/>
      <c r="D74" s="584"/>
      <c r="E74" s="561" t="s">
        <v>1613</v>
      </c>
      <c r="G74" s="584"/>
      <c r="H74" s="584"/>
      <c r="I74" s="577"/>
      <c r="J74" s="584"/>
      <c r="K74" s="561" t="s">
        <v>1613</v>
      </c>
      <c r="M74" s="584"/>
      <c r="N74" s="584"/>
      <c r="O74" s="577"/>
      <c r="P74" s="584"/>
      <c r="Q74" s="561" t="s">
        <v>1613</v>
      </c>
      <c r="S74" s="584"/>
      <c r="T74" s="584"/>
      <c r="U74" s="577"/>
      <c r="V74" s="584"/>
      <c r="W74" s="561" t="s">
        <v>1613</v>
      </c>
      <c r="Y74" s="584"/>
      <c r="Z74" s="584"/>
      <c r="AA74" s="577"/>
      <c r="AB74" s="584"/>
      <c r="AC74" s="561" t="s">
        <v>1613</v>
      </c>
      <c r="AE74" s="584"/>
      <c r="AF74" s="584"/>
      <c r="AG74" s="577"/>
      <c r="AH74" s="584"/>
      <c r="AI74" s="561" t="s">
        <v>1613</v>
      </c>
      <c r="AK74" s="584"/>
      <c r="AL74" s="584"/>
      <c r="AM74" s="577"/>
      <c r="AN74" s="584"/>
      <c r="AO74" s="561" t="s">
        <v>1613</v>
      </c>
      <c r="AQ74" s="584"/>
      <c r="AR74" s="584"/>
      <c r="AS74" s="577"/>
      <c r="AT74" s="584"/>
      <c r="AU74" s="561" t="s">
        <v>1613</v>
      </c>
      <c r="AW74" s="584"/>
      <c r="AX74" s="584"/>
      <c r="AY74" s="577"/>
      <c r="AZ74" s="584"/>
      <c r="BA74" s="561" t="s">
        <v>1613</v>
      </c>
      <c r="BC74" s="584"/>
      <c r="BD74" s="584"/>
      <c r="BE74" s="577"/>
      <c r="BF74" s="584"/>
      <c r="BG74" s="561" t="s">
        <v>1613</v>
      </c>
      <c r="BI74" s="584"/>
      <c r="BJ74" s="584"/>
      <c r="BK74" s="577"/>
      <c r="BL74" s="584"/>
      <c r="BM74" s="561" t="s">
        <v>1613</v>
      </c>
      <c r="BO74" s="584"/>
      <c r="BP74" s="584"/>
      <c r="BQ74" s="577"/>
      <c r="BR74" s="584"/>
      <c r="BS74" s="561" t="s">
        <v>1613</v>
      </c>
      <c r="BU74" s="584"/>
      <c r="BV74" s="584"/>
      <c r="BW74" s="577"/>
      <c r="BX74" s="584"/>
      <c r="BY74" s="561" t="s">
        <v>1613</v>
      </c>
      <c r="CA74" s="584"/>
      <c r="CB74" s="584"/>
      <c r="CC74" s="577"/>
      <c r="CD74" s="584"/>
      <c r="CE74" s="561" t="s">
        <v>1613</v>
      </c>
      <c r="CG74" s="584"/>
      <c r="CH74" s="584"/>
      <c r="CI74" s="577"/>
      <c r="CJ74" s="584"/>
      <c r="CK74" s="561" t="s">
        <v>1613</v>
      </c>
      <c r="CM74" s="584"/>
      <c r="CN74" s="584"/>
      <c r="CO74" s="577"/>
      <c r="CP74" s="584"/>
      <c r="CQ74" s="561" t="s">
        <v>1613</v>
      </c>
      <c r="CS74" s="584"/>
      <c r="CT74" s="584"/>
      <c r="CU74" s="577"/>
      <c r="CV74" s="584"/>
      <c r="CW74" s="561" t="s">
        <v>1613</v>
      </c>
      <c r="CY74" s="584"/>
      <c r="CZ74" s="584"/>
      <c r="DA74" s="577"/>
      <c r="DB74" s="584"/>
      <c r="DC74" s="561" t="s">
        <v>1613</v>
      </c>
      <c r="DE74" s="584"/>
      <c r="DF74" s="584"/>
      <c r="DG74" s="577"/>
      <c r="DH74" s="584"/>
      <c r="DI74" s="561" t="s">
        <v>1613</v>
      </c>
      <c r="DK74" s="584"/>
      <c r="DL74" s="584"/>
      <c r="DM74" s="577"/>
      <c r="DN74" s="584"/>
      <c r="DO74" s="561" t="s">
        <v>1613</v>
      </c>
    </row>
    <row r="75" spans="1:119" s="542" customFormat="1" ht="19.5" customHeight="1" x14ac:dyDescent="0.25">
      <c r="A75" s="584"/>
      <c r="B75" s="584"/>
      <c r="C75" s="577"/>
      <c r="D75" s="584"/>
      <c r="E75" s="561" t="s">
        <v>1614</v>
      </c>
      <c r="G75" s="584"/>
      <c r="H75" s="584"/>
      <c r="I75" s="577"/>
      <c r="J75" s="584"/>
      <c r="K75" s="561" t="s">
        <v>1614</v>
      </c>
      <c r="M75" s="584"/>
      <c r="N75" s="584"/>
      <c r="O75" s="577"/>
      <c r="P75" s="584"/>
      <c r="Q75" s="561" t="s">
        <v>1614</v>
      </c>
      <c r="S75" s="584"/>
      <c r="T75" s="584"/>
      <c r="U75" s="577"/>
      <c r="V75" s="584"/>
      <c r="W75" s="561" t="s">
        <v>1614</v>
      </c>
      <c r="Y75" s="584"/>
      <c r="Z75" s="584"/>
      <c r="AA75" s="577"/>
      <c r="AB75" s="584"/>
      <c r="AC75" s="561" t="s">
        <v>1614</v>
      </c>
      <c r="AE75" s="584"/>
      <c r="AF75" s="584"/>
      <c r="AG75" s="577"/>
      <c r="AH75" s="584"/>
      <c r="AI75" s="561" t="s">
        <v>1614</v>
      </c>
      <c r="AK75" s="584"/>
      <c r="AL75" s="584"/>
      <c r="AM75" s="577"/>
      <c r="AN75" s="584"/>
      <c r="AO75" s="561" t="s">
        <v>1614</v>
      </c>
      <c r="AQ75" s="584"/>
      <c r="AR75" s="584"/>
      <c r="AS75" s="577"/>
      <c r="AT75" s="584"/>
      <c r="AU75" s="561" t="s">
        <v>1614</v>
      </c>
      <c r="AW75" s="584"/>
      <c r="AX75" s="584"/>
      <c r="AY75" s="577"/>
      <c r="AZ75" s="584"/>
      <c r="BA75" s="561" t="s">
        <v>1614</v>
      </c>
      <c r="BC75" s="584"/>
      <c r="BD75" s="584"/>
      <c r="BE75" s="577"/>
      <c r="BF75" s="584"/>
      <c r="BG75" s="561" t="s">
        <v>1614</v>
      </c>
      <c r="BI75" s="584"/>
      <c r="BJ75" s="584"/>
      <c r="BK75" s="577"/>
      <c r="BL75" s="584"/>
      <c r="BM75" s="561" t="s">
        <v>1614</v>
      </c>
      <c r="BO75" s="584"/>
      <c r="BP75" s="584"/>
      <c r="BQ75" s="577"/>
      <c r="BR75" s="584"/>
      <c r="BS75" s="561" t="s">
        <v>1614</v>
      </c>
      <c r="BU75" s="584"/>
      <c r="BV75" s="584"/>
      <c r="BW75" s="577"/>
      <c r="BX75" s="584"/>
      <c r="BY75" s="561" t="s">
        <v>1614</v>
      </c>
      <c r="CA75" s="584"/>
      <c r="CB75" s="584"/>
      <c r="CC75" s="577"/>
      <c r="CD75" s="584"/>
      <c r="CE75" s="561" t="s">
        <v>1614</v>
      </c>
      <c r="CG75" s="584"/>
      <c r="CH75" s="584"/>
      <c r="CI75" s="577"/>
      <c r="CJ75" s="584"/>
      <c r="CK75" s="561" t="s">
        <v>1614</v>
      </c>
      <c r="CM75" s="584"/>
      <c r="CN75" s="584"/>
      <c r="CO75" s="577"/>
      <c r="CP75" s="584"/>
      <c r="CQ75" s="561" t="s">
        <v>1614</v>
      </c>
      <c r="CS75" s="584"/>
      <c r="CT75" s="584"/>
      <c r="CU75" s="577"/>
      <c r="CV75" s="584"/>
      <c r="CW75" s="561" t="s">
        <v>1614</v>
      </c>
      <c r="CY75" s="584"/>
      <c r="CZ75" s="584"/>
      <c r="DA75" s="577"/>
      <c r="DB75" s="584"/>
      <c r="DC75" s="561" t="s">
        <v>1614</v>
      </c>
      <c r="DE75" s="584"/>
      <c r="DF75" s="584"/>
      <c r="DG75" s="577"/>
      <c r="DH75" s="584"/>
      <c r="DI75" s="561" t="s">
        <v>1614</v>
      </c>
      <c r="DK75" s="584"/>
      <c r="DL75" s="584"/>
      <c r="DM75" s="577"/>
      <c r="DN75" s="584"/>
      <c r="DO75" s="561" t="s">
        <v>1614</v>
      </c>
    </row>
    <row r="76" spans="1:119" s="542" customFormat="1" ht="19.5" customHeight="1" x14ac:dyDescent="0.25">
      <c r="A76" s="584"/>
      <c r="B76" s="584"/>
      <c r="C76" s="577"/>
      <c r="D76" s="584"/>
      <c r="E76" s="561" t="s">
        <v>1615</v>
      </c>
      <c r="G76" s="584"/>
      <c r="H76" s="584"/>
      <c r="I76" s="577"/>
      <c r="J76" s="584"/>
      <c r="K76" s="561" t="s">
        <v>1615</v>
      </c>
      <c r="M76" s="584"/>
      <c r="N76" s="584"/>
      <c r="O76" s="577"/>
      <c r="P76" s="584"/>
      <c r="Q76" s="561" t="s">
        <v>1615</v>
      </c>
      <c r="S76" s="584"/>
      <c r="T76" s="584"/>
      <c r="U76" s="577"/>
      <c r="V76" s="584"/>
      <c r="W76" s="561" t="s">
        <v>1615</v>
      </c>
      <c r="Y76" s="584"/>
      <c r="Z76" s="584"/>
      <c r="AA76" s="577"/>
      <c r="AB76" s="584"/>
      <c r="AC76" s="561" t="s">
        <v>1615</v>
      </c>
      <c r="AE76" s="584"/>
      <c r="AF76" s="584"/>
      <c r="AG76" s="577"/>
      <c r="AH76" s="584"/>
      <c r="AI76" s="561" t="s">
        <v>1615</v>
      </c>
      <c r="AK76" s="584"/>
      <c r="AL76" s="584"/>
      <c r="AM76" s="577"/>
      <c r="AN76" s="584"/>
      <c r="AO76" s="561" t="s">
        <v>1615</v>
      </c>
      <c r="AQ76" s="584"/>
      <c r="AR76" s="584"/>
      <c r="AS76" s="577"/>
      <c r="AT76" s="584"/>
      <c r="AU76" s="561" t="s">
        <v>1615</v>
      </c>
      <c r="AW76" s="584"/>
      <c r="AX76" s="584"/>
      <c r="AY76" s="577"/>
      <c r="AZ76" s="584"/>
      <c r="BA76" s="561" t="s">
        <v>1615</v>
      </c>
      <c r="BC76" s="584"/>
      <c r="BD76" s="584"/>
      <c r="BE76" s="577"/>
      <c r="BF76" s="584"/>
      <c r="BG76" s="561" t="s">
        <v>1615</v>
      </c>
      <c r="BI76" s="584"/>
      <c r="BJ76" s="584"/>
      <c r="BK76" s="577"/>
      <c r="BL76" s="584"/>
      <c r="BM76" s="561" t="s">
        <v>1615</v>
      </c>
      <c r="BO76" s="584"/>
      <c r="BP76" s="584"/>
      <c r="BQ76" s="577"/>
      <c r="BR76" s="584"/>
      <c r="BS76" s="561" t="s">
        <v>1615</v>
      </c>
      <c r="BU76" s="584"/>
      <c r="BV76" s="584"/>
      <c r="BW76" s="577"/>
      <c r="BX76" s="584"/>
      <c r="BY76" s="561" t="s">
        <v>1615</v>
      </c>
      <c r="CA76" s="584"/>
      <c r="CB76" s="584"/>
      <c r="CC76" s="577"/>
      <c r="CD76" s="584"/>
      <c r="CE76" s="561" t="s">
        <v>1615</v>
      </c>
      <c r="CG76" s="584"/>
      <c r="CH76" s="584"/>
      <c r="CI76" s="577"/>
      <c r="CJ76" s="584"/>
      <c r="CK76" s="561" t="s">
        <v>1615</v>
      </c>
      <c r="CM76" s="584"/>
      <c r="CN76" s="584"/>
      <c r="CO76" s="577"/>
      <c r="CP76" s="584"/>
      <c r="CQ76" s="561" t="s">
        <v>1615</v>
      </c>
      <c r="CS76" s="584"/>
      <c r="CT76" s="584"/>
      <c r="CU76" s="577"/>
      <c r="CV76" s="584"/>
      <c r="CW76" s="561" t="s">
        <v>1615</v>
      </c>
      <c r="CY76" s="584"/>
      <c r="CZ76" s="584"/>
      <c r="DA76" s="577"/>
      <c r="DB76" s="584"/>
      <c r="DC76" s="561" t="s">
        <v>1615</v>
      </c>
      <c r="DE76" s="584"/>
      <c r="DF76" s="584"/>
      <c r="DG76" s="577"/>
      <c r="DH76" s="584"/>
      <c r="DI76" s="561" t="s">
        <v>1615</v>
      </c>
      <c r="DK76" s="584"/>
      <c r="DL76" s="584"/>
      <c r="DM76" s="577"/>
      <c r="DN76" s="584"/>
      <c r="DO76" s="561" t="s">
        <v>1615</v>
      </c>
    </row>
    <row r="77" spans="1:119" s="542" customFormat="1" ht="19.5" customHeight="1" x14ac:dyDescent="0.25">
      <c r="A77" s="584"/>
      <c r="B77" s="584"/>
      <c r="C77" s="577"/>
      <c r="D77" s="584"/>
      <c r="E77" s="561" t="s">
        <v>1616</v>
      </c>
      <c r="G77" s="584"/>
      <c r="H77" s="584"/>
      <c r="I77" s="577"/>
      <c r="J77" s="584"/>
      <c r="K77" s="561" t="s">
        <v>1616</v>
      </c>
      <c r="M77" s="584"/>
      <c r="N77" s="584"/>
      <c r="O77" s="577"/>
      <c r="P77" s="584"/>
      <c r="Q77" s="561" t="s">
        <v>1616</v>
      </c>
      <c r="S77" s="584"/>
      <c r="T77" s="584"/>
      <c r="U77" s="577"/>
      <c r="V77" s="584"/>
      <c r="W77" s="561" t="s">
        <v>1616</v>
      </c>
      <c r="Y77" s="584"/>
      <c r="Z77" s="584"/>
      <c r="AA77" s="577"/>
      <c r="AB77" s="584"/>
      <c r="AC77" s="561" t="s">
        <v>1616</v>
      </c>
      <c r="AE77" s="584"/>
      <c r="AF77" s="584"/>
      <c r="AG77" s="577"/>
      <c r="AH77" s="584"/>
      <c r="AI77" s="561" t="s">
        <v>1616</v>
      </c>
      <c r="AK77" s="584"/>
      <c r="AL77" s="584"/>
      <c r="AM77" s="577"/>
      <c r="AN77" s="584"/>
      <c r="AO77" s="561" t="s">
        <v>1616</v>
      </c>
      <c r="AQ77" s="584"/>
      <c r="AR77" s="584"/>
      <c r="AS77" s="577"/>
      <c r="AT77" s="584"/>
      <c r="AU77" s="561" t="s">
        <v>1616</v>
      </c>
      <c r="AW77" s="584"/>
      <c r="AX77" s="584"/>
      <c r="AY77" s="577"/>
      <c r="AZ77" s="584"/>
      <c r="BA77" s="561" t="s">
        <v>1616</v>
      </c>
      <c r="BC77" s="584"/>
      <c r="BD77" s="584"/>
      <c r="BE77" s="577"/>
      <c r="BF77" s="584"/>
      <c r="BG77" s="561" t="s">
        <v>1616</v>
      </c>
      <c r="BI77" s="584"/>
      <c r="BJ77" s="584"/>
      <c r="BK77" s="577"/>
      <c r="BL77" s="584"/>
      <c r="BM77" s="561" t="s">
        <v>1616</v>
      </c>
      <c r="BO77" s="584"/>
      <c r="BP77" s="584"/>
      <c r="BQ77" s="577"/>
      <c r="BR77" s="584"/>
      <c r="BS77" s="561" t="s">
        <v>1616</v>
      </c>
      <c r="BU77" s="584"/>
      <c r="BV77" s="584"/>
      <c r="BW77" s="577"/>
      <c r="BX77" s="584"/>
      <c r="BY77" s="561" t="s">
        <v>1616</v>
      </c>
      <c r="CA77" s="584"/>
      <c r="CB77" s="584"/>
      <c r="CC77" s="577"/>
      <c r="CD77" s="584"/>
      <c r="CE77" s="561" t="s">
        <v>1616</v>
      </c>
      <c r="CG77" s="584"/>
      <c r="CH77" s="584"/>
      <c r="CI77" s="577"/>
      <c r="CJ77" s="584"/>
      <c r="CK77" s="561" t="s">
        <v>1616</v>
      </c>
      <c r="CM77" s="584"/>
      <c r="CN77" s="584"/>
      <c r="CO77" s="577"/>
      <c r="CP77" s="584"/>
      <c r="CQ77" s="561" t="s">
        <v>1616</v>
      </c>
      <c r="CS77" s="584"/>
      <c r="CT77" s="584"/>
      <c r="CU77" s="577"/>
      <c r="CV77" s="584"/>
      <c r="CW77" s="561" t="s">
        <v>1616</v>
      </c>
      <c r="CY77" s="584"/>
      <c r="CZ77" s="584"/>
      <c r="DA77" s="577"/>
      <c r="DB77" s="584"/>
      <c r="DC77" s="561" t="s">
        <v>1616</v>
      </c>
      <c r="DE77" s="584"/>
      <c r="DF77" s="584"/>
      <c r="DG77" s="577"/>
      <c r="DH77" s="584"/>
      <c r="DI77" s="561" t="s">
        <v>1616</v>
      </c>
      <c r="DK77" s="584"/>
      <c r="DL77" s="584"/>
      <c r="DM77" s="577"/>
      <c r="DN77" s="584"/>
      <c r="DO77" s="561" t="s">
        <v>1616</v>
      </c>
    </row>
    <row r="78" spans="1:119" s="542" customFormat="1" ht="19.5" customHeight="1" x14ac:dyDescent="0.25">
      <c r="A78" s="584"/>
      <c r="B78" s="584"/>
      <c r="C78" s="577"/>
      <c r="D78" s="584"/>
      <c r="E78" s="561" t="s">
        <v>1617</v>
      </c>
      <c r="G78" s="584"/>
      <c r="H78" s="584"/>
      <c r="I78" s="577"/>
      <c r="J78" s="584"/>
      <c r="K78" s="561" t="s">
        <v>1617</v>
      </c>
      <c r="M78" s="584"/>
      <c r="N78" s="584"/>
      <c r="O78" s="577"/>
      <c r="P78" s="584"/>
      <c r="Q78" s="561" t="s">
        <v>1617</v>
      </c>
      <c r="S78" s="584"/>
      <c r="T78" s="584"/>
      <c r="U78" s="577"/>
      <c r="V78" s="584"/>
      <c r="W78" s="561" t="s">
        <v>1617</v>
      </c>
      <c r="Y78" s="584"/>
      <c r="Z78" s="584"/>
      <c r="AA78" s="577"/>
      <c r="AB78" s="584"/>
      <c r="AC78" s="561" t="s">
        <v>1617</v>
      </c>
      <c r="AE78" s="584"/>
      <c r="AF78" s="584"/>
      <c r="AG78" s="577"/>
      <c r="AH78" s="584"/>
      <c r="AI78" s="561" t="s">
        <v>1617</v>
      </c>
      <c r="AK78" s="584"/>
      <c r="AL78" s="584"/>
      <c r="AM78" s="577"/>
      <c r="AN78" s="584"/>
      <c r="AO78" s="561" t="s">
        <v>1617</v>
      </c>
      <c r="AQ78" s="584"/>
      <c r="AR78" s="584"/>
      <c r="AS78" s="577"/>
      <c r="AT78" s="584"/>
      <c r="AU78" s="561" t="s">
        <v>1617</v>
      </c>
      <c r="AW78" s="584"/>
      <c r="AX78" s="584"/>
      <c r="AY78" s="577"/>
      <c r="AZ78" s="584"/>
      <c r="BA78" s="561" t="s">
        <v>1617</v>
      </c>
      <c r="BC78" s="584"/>
      <c r="BD78" s="584"/>
      <c r="BE78" s="577"/>
      <c r="BF78" s="584"/>
      <c r="BG78" s="561" t="s">
        <v>1617</v>
      </c>
      <c r="BI78" s="584"/>
      <c r="BJ78" s="584"/>
      <c r="BK78" s="577"/>
      <c r="BL78" s="584"/>
      <c r="BM78" s="561" t="s">
        <v>1617</v>
      </c>
      <c r="BO78" s="584"/>
      <c r="BP78" s="584"/>
      <c r="BQ78" s="577"/>
      <c r="BR78" s="584"/>
      <c r="BS78" s="561" t="s">
        <v>1617</v>
      </c>
      <c r="BU78" s="584"/>
      <c r="BV78" s="584"/>
      <c r="BW78" s="577"/>
      <c r="BX78" s="584"/>
      <c r="BY78" s="561" t="s">
        <v>1617</v>
      </c>
      <c r="CA78" s="584"/>
      <c r="CB78" s="584"/>
      <c r="CC78" s="577"/>
      <c r="CD78" s="584"/>
      <c r="CE78" s="561" t="s">
        <v>1617</v>
      </c>
      <c r="CG78" s="584"/>
      <c r="CH78" s="584"/>
      <c r="CI78" s="577"/>
      <c r="CJ78" s="584"/>
      <c r="CK78" s="561" t="s">
        <v>1617</v>
      </c>
      <c r="CM78" s="584"/>
      <c r="CN78" s="584"/>
      <c r="CO78" s="577"/>
      <c r="CP78" s="584"/>
      <c r="CQ78" s="561" t="s">
        <v>1617</v>
      </c>
      <c r="CS78" s="584"/>
      <c r="CT78" s="584"/>
      <c r="CU78" s="577"/>
      <c r="CV78" s="584"/>
      <c r="CW78" s="561" t="s">
        <v>1617</v>
      </c>
      <c r="CY78" s="584"/>
      <c r="CZ78" s="584"/>
      <c r="DA78" s="577"/>
      <c r="DB78" s="584"/>
      <c r="DC78" s="561" t="s">
        <v>1617</v>
      </c>
      <c r="DE78" s="584"/>
      <c r="DF78" s="584"/>
      <c r="DG78" s="577"/>
      <c r="DH78" s="584"/>
      <c r="DI78" s="561" t="s">
        <v>1617</v>
      </c>
      <c r="DK78" s="584"/>
      <c r="DL78" s="584"/>
      <c r="DM78" s="577"/>
      <c r="DN78" s="584"/>
      <c r="DO78" s="561" t="s">
        <v>1617</v>
      </c>
    </row>
    <row r="79" spans="1:119" s="542" customFormat="1" ht="19.5" customHeight="1" x14ac:dyDescent="0.25">
      <c r="A79" s="584"/>
      <c r="B79" s="584"/>
      <c r="C79" s="577"/>
      <c r="D79" s="584"/>
      <c r="E79" s="561" t="s">
        <v>1618</v>
      </c>
      <c r="G79" s="584"/>
      <c r="H79" s="584"/>
      <c r="I79" s="577"/>
      <c r="J79" s="584"/>
      <c r="K79" s="561" t="s">
        <v>1618</v>
      </c>
      <c r="M79" s="584"/>
      <c r="N79" s="584"/>
      <c r="O79" s="577"/>
      <c r="P79" s="584"/>
      <c r="Q79" s="561" t="s">
        <v>1618</v>
      </c>
      <c r="S79" s="584"/>
      <c r="T79" s="584"/>
      <c r="U79" s="577"/>
      <c r="V79" s="584"/>
      <c r="W79" s="561" t="s">
        <v>1618</v>
      </c>
      <c r="Y79" s="584"/>
      <c r="Z79" s="584"/>
      <c r="AA79" s="577"/>
      <c r="AB79" s="584"/>
      <c r="AC79" s="561" t="s">
        <v>1618</v>
      </c>
      <c r="AE79" s="584"/>
      <c r="AF79" s="584"/>
      <c r="AG79" s="577"/>
      <c r="AH79" s="584"/>
      <c r="AI79" s="561" t="s">
        <v>1618</v>
      </c>
      <c r="AK79" s="584"/>
      <c r="AL79" s="584"/>
      <c r="AM79" s="577"/>
      <c r="AN79" s="584"/>
      <c r="AO79" s="561" t="s">
        <v>1618</v>
      </c>
      <c r="AQ79" s="584"/>
      <c r="AR79" s="584"/>
      <c r="AS79" s="577"/>
      <c r="AT79" s="584"/>
      <c r="AU79" s="561" t="s">
        <v>1618</v>
      </c>
      <c r="AW79" s="584"/>
      <c r="AX79" s="584"/>
      <c r="AY79" s="577"/>
      <c r="AZ79" s="584"/>
      <c r="BA79" s="561" t="s">
        <v>1618</v>
      </c>
      <c r="BC79" s="584"/>
      <c r="BD79" s="584"/>
      <c r="BE79" s="577"/>
      <c r="BF79" s="584"/>
      <c r="BG79" s="561" t="s">
        <v>1618</v>
      </c>
      <c r="BI79" s="584"/>
      <c r="BJ79" s="584"/>
      <c r="BK79" s="577"/>
      <c r="BL79" s="584"/>
      <c r="BM79" s="561" t="s">
        <v>1618</v>
      </c>
      <c r="BO79" s="584"/>
      <c r="BP79" s="584"/>
      <c r="BQ79" s="577"/>
      <c r="BR79" s="584"/>
      <c r="BS79" s="561" t="s">
        <v>1618</v>
      </c>
      <c r="BU79" s="584"/>
      <c r="BV79" s="584"/>
      <c r="BW79" s="577"/>
      <c r="BX79" s="584"/>
      <c r="BY79" s="561" t="s">
        <v>1618</v>
      </c>
      <c r="CA79" s="584"/>
      <c r="CB79" s="584"/>
      <c r="CC79" s="577"/>
      <c r="CD79" s="584"/>
      <c r="CE79" s="561" t="s">
        <v>1618</v>
      </c>
      <c r="CG79" s="584"/>
      <c r="CH79" s="584"/>
      <c r="CI79" s="577"/>
      <c r="CJ79" s="584"/>
      <c r="CK79" s="561" t="s">
        <v>1618</v>
      </c>
      <c r="CM79" s="584"/>
      <c r="CN79" s="584"/>
      <c r="CO79" s="577"/>
      <c r="CP79" s="584"/>
      <c r="CQ79" s="561" t="s">
        <v>1618</v>
      </c>
      <c r="CS79" s="584"/>
      <c r="CT79" s="584"/>
      <c r="CU79" s="577"/>
      <c r="CV79" s="584"/>
      <c r="CW79" s="561" t="s">
        <v>1618</v>
      </c>
      <c r="CY79" s="584"/>
      <c r="CZ79" s="584"/>
      <c r="DA79" s="577"/>
      <c r="DB79" s="584"/>
      <c r="DC79" s="561" t="s">
        <v>1618</v>
      </c>
      <c r="DE79" s="584"/>
      <c r="DF79" s="584"/>
      <c r="DG79" s="577"/>
      <c r="DH79" s="584"/>
      <c r="DI79" s="561" t="s">
        <v>1618</v>
      </c>
      <c r="DK79" s="584"/>
      <c r="DL79" s="584"/>
      <c r="DM79" s="577"/>
      <c r="DN79" s="584"/>
      <c r="DO79" s="561" t="s">
        <v>1618</v>
      </c>
    </row>
    <row r="80" spans="1:119" s="542" customFormat="1" ht="19.5" customHeight="1" thickBot="1" x14ac:dyDescent="0.3">
      <c r="A80" s="585"/>
      <c r="B80" s="585"/>
      <c r="C80" s="580"/>
      <c r="D80" s="585"/>
      <c r="E80" s="562" t="s">
        <v>1619</v>
      </c>
      <c r="G80" s="585"/>
      <c r="H80" s="585"/>
      <c r="I80" s="580"/>
      <c r="J80" s="585"/>
      <c r="K80" s="562" t="s">
        <v>1619</v>
      </c>
      <c r="M80" s="585"/>
      <c r="N80" s="585"/>
      <c r="O80" s="580"/>
      <c r="P80" s="585"/>
      <c r="Q80" s="562" t="s">
        <v>1619</v>
      </c>
      <c r="S80" s="585"/>
      <c r="T80" s="585"/>
      <c r="U80" s="580"/>
      <c r="V80" s="585"/>
      <c r="W80" s="562" t="s">
        <v>1619</v>
      </c>
      <c r="Y80" s="585"/>
      <c r="Z80" s="585"/>
      <c r="AA80" s="580"/>
      <c r="AB80" s="585"/>
      <c r="AC80" s="562" t="s">
        <v>1619</v>
      </c>
      <c r="AE80" s="585"/>
      <c r="AF80" s="585"/>
      <c r="AG80" s="580"/>
      <c r="AH80" s="585"/>
      <c r="AI80" s="562" t="s">
        <v>1619</v>
      </c>
      <c r="AK80" s="585"/>
      <c r="AL80" s="585"/>
      <c r="AM80" s="580"/>
      <c r="AN80" s="585"/>
      <c r="AO80" s="562" t="s">
        <v>1619</v>
      </c>
      <c r="AQ80" s="585"/>
      <c r="AR80" s="585"/>
      <c r="AS80" s="580"/>
      <c r="AT80" s="585"/>
      <c r="AU80" s="562" t="s">
        <v>1619</v>
      </c>
      <c r="AW80" s="585"/>
      <c r="AX80" s="585"/>
      <c r="AY80" s="580"/>
      <c r="AZ80" s="585"/>
      <c r="BA80" s="562" t="s">
        <v>1619</v>
      </c>
      <c r="BC80" s="585"/>
      <c r="BD80" s="585"/>
      <c r="BE80" s="580"/>
      <c r="BF80" s="585"/>
      <c r="BG80" s="562" t="s">
        <v>1619</v>
      </c>
      <c r="BI80" s="585"/>
      <c r="BJ80" s="585"/>
      <c r="BK80" s="580"/>
      <c r="BL80" s="585"/>
      <c r="BM80" s="562" t="s">
        <v>1619</v>
      </c>
      <c r="BO80" s="585"/>
      <c r="BP80" s="585"/>
      <c r="BQ80" s="580"/>
      <c r="BR80" s="585"/>
      <c r="BS80" s="562" t="s">
        <v>1619</v>
      </c>
      <c r="BU80" s="585"/>
      <c r="BV80" s="585"/>
      <c r="BW80" s="580"/>
      <c r="BX80" s="585"/>
      <c r="BY80" s="562" t="s">
        <v>1619</v>
      </c>
      <c r="CA80" s="585"/>
      <c r="CB80" s="585"/>
      <c r="CC80" s="580"/>
      <c r="CD80" s="585"/>
      <c r="CE80" s="562" t="s">
        <v>1619</v>
      </c>
      <c r="CG80" s="585"/>
      <c r="CH80" s="585"/>
      <c r="CI80" s="580"/>
      <c r="CJ80" s="585"/>
      <c r="CK80" s="562" t="s">
        <v>1619</v>
      </c>
      <c r="CM80" s="585"/>
      <c r="CN80" s="585"/>
      <c r="CO80" s="580"/>
      <c r="CP80" s="585"/>
      <c r="CQ80" s="562" t="s">
        <v>1619</v>
      </c>
      <c r="CS80" s="585"/>
      <c r="CT80" s="585"/>
      <c r="CU80" s="580"/>
      <c r="CV80" s="585"/>
      <c r="CW80" s="562" t="s">
        <v>1619</v>
      </c>
      <c r="CY80" s="585"/>
      <c r="CZ80" s="585"/>
      <c r="DA80" s="580"/>
      <c r="DB80" s="585"/>
      <c r="DC80" s="562" t="s">
        <v>1619</v>
      </c>
      <c r="DE80" s="585"/>
      <c r="DF80" s="585"/>
      <c r="DG80" s="580"/>
      <c r="DH80" s="585"/>
      <c r="DI80" s="562" t="s">
        <v>1619</v>
      </c>
      <c r="DK80" s="585"/>
      <c r="DL80" s="585"/>
      <c r="DM80" s="580"/>
      <c r="DN80" s="585"/>
      <c r="DO80" s="562" t="s">
        <v>1619</v>
      </c>
    </row>
    <row r="81" spans="1:119" s="565" customFormat="1" ht="10.5" customHeight="1" x14ac:dyDescent="0.25">
      <c r="A81" s="563">
        <v>4</v>
      </c>
      <c r="B81" s="563">
        <v>3</v>
      </c>
      <c r="C81" s="563">
        <v>2</v>
      </c>
      <c r="D81" s="563">
        <v>9.9999999999999994E-12</v>
      </c>
      <c r="E81" s="564" t="s">
        <v>1620</v>
      </c>
      <c r="G81" s="563">
        <v>4</v>
      </c>
      <c r="H81" s="563">
        <v>3</v>
      </c>
      <c r="I81" s="563">
        <v>2</v>
      </c>
      <c r="J81" s="563">
        <v>9.9999999999999994E-12</v>
      </c>
      <c r="K81" s="564" t="s">
        <v>1620</v>
      </c>
      <c r="M81" s="563">
        <v>4</v>
      </c>
      <c r="N81" s="563">
        <v>3</v>
      </c>
      <c r="O81" s="563">
        <v>2</v>
      </c>
      <c r="P81" s="563">
        <v>9.9999999999999994E-12</v>
      </c>
      <c r="Q81" s="564" t="s">
        <v>1620</v>
      </c>
      <c r="S81" s="563">
        <v>4</v>
      </c>
      <c r="T81" s="563">
        <v>3</v>
      </c>
      <c r="U81" s="563">
        <v>2</v>
      </c>
      <c r="V81" s="563">
        <v>9.9999999999999994E-12</v>
      </c>
      <c r="W81" s="564" t="s">
        <v>1620</v>
      </c>
      <c r="Y81" s="563">
        <v>4</v>
      </c>
      <c r="Z81" s="563">
        <v>3</v>
      </c>
      <c r="AA81" s="563">
        <v>2</v>
      </c>
      <c r="AB81" s="563">
        <v>9.9999999999999994E-12</v>
      </c>
      <c r="AC81" s="564" t="s">
        <v>1620</v>
      </c>
      <c r="AE81" s="563">
        <v>4</v>
      </c>
      <c r="AF81" s="563">
        <v>3</v>
      </c>
      <c r="AG81" s="563">
        <v>2</v>
      </c>
      <c r="AH81" s="563">
        <v>9.9999999999999994E-12</v>
      </c>
      <c r="AI81" s="564" t="s">
        <v>1620</v>
      </c>
      <c r="AK81" s="563">
        <v>4</v>
      </c>
      <c r="AL81" s="563">
        <v>3</v>
      </c>
      <c r="AM81" s="563">
        <v>2</v>
      </c>
      <c r="AN81" s="563">
        <v>9.9999999999999994E-12</v>
      </c>
      <c r="AO81" s="564" t="s">
        <v>1620</v>
      </c>
      <c r="AQ81" s="563">
        <v>4</v>
      </c>
      <c r="AR81" s="563">
        <v>3</v>
      </c>
      <c r="AS81" s="563">
        <v>2</v>
      </c>
      <c r="AT81" s="563">
        <v>9.9999999999999994E-12</v>
      </c>
      <c r="AU81" s="564" t="s">
        <v>1620</v>
      </c>
      <c r="AW81" s="563">
        <v>4</v>
      </c>
      <c r="AX81" s="563">
        <v>3</v>
      </c>
      <c r="AY81" s="563">
        <v>2</v>
      </c>
      <c r="AZ81" s="563">
        <v>9.9999999999999994E-12</v>
      </c>
      <c r="BA81" s="564" t="s">
        <v>1620</v>
      </c>
      <c r="BC81" s="563">
        <v>4</v>
      </c>
      <c r="BD81" s="563">
        <v>3</v>
      </c>
      <c r="BE81" s="563">
        <v>2</v>
      </c>
      <c r="BF81" s="563">
        <v>9.9999999999999994E-12</v>
      </c>
      <c r="BG81" s="564" t="s">
        <v>1620</v>
      </c>
      <c r="BI81" s="563">
        <v>4</v>
      </c>
      <c r="BJ81" s="563">
        <v>3</v>
      </c>
      <c r="BK81" s="563">
        <v>2</v>
      </c>
      <c r="BL81" s="563">
        <v>9.9999999999999994E-12</v>
      </c>
      <c r="BM81" s="564" t="s">
        <v>1620</v>
      </c>
      <c r="BO81" s="563">
        <v>4</v>
      </c>
      <c r="BP81" s="563">
        <v>3</v>
      </c>
      <c r="BQ81" s="563">
        <v>2</v>
      </c>
      <c r="BR81" s="563">
        <v>9.9999999999999994E-12</v>
      </c>
      <c r="BS81" s="564" t="s">
        <v>1620</v>
      </c>
      <c r="BU81" s="563">
        <v>4</v>
      </c>
      <c r="BV81" s="563">
        <v>3</v>
      </c>
      <c r="BW81" s="563">
        <v>2</v>
      </c>
      <c r="BX81" s="563">
        <v>9.9999999999999994E-12</v>
      </c>
      <c r="BY81" s="564" t="s">
        <v>1620</v>
      </c>
      <c r="CA81" s="563">
        <v>4</v>
      </c>
      <c r="CB81" s="563">
        <v>3</v>
      </c>
      <c r="CC81" s="563">
        <v>2</v>
      </c>
      <c r="CD81" s="563">
        <v>9.9999999999999994E-12</v>
      </c>
      <c r="CE81" s="564" t="s">
        <v>1620</v>
      </c>
      <c r="CG81" s="563">
        <v>4</v>
      </c>
      <c r="CH81" s="563">
        <v>3</v>
      </c>
      <c r="CI81" s="563">
        <v>2</v>
      </c>
      <c r="CJ81" s="563">
        <v>9.9999999999999994E-12</v>
      </c>
      <c r="CK81" s="564" t="s">
        <v>1620</v>
      </c>
      <c r="CM81" s="563">
        <v>4</v>
      </c>
      <c r="CN81" s="563">
        <v>3</v>
      </c>
      <c r="CO81" s="563">
        <v>2</v>
      </c>
      <c r="CP81" s="563">
        <v>9.9999999999999994E-12</v>
      </c>
      <c r="CQ81" s="564" t="s">
        <v>1620</v>
      </c>
      <c r="CS81" s="563">
        <v>4</v>
      </c>
      <c r="CT81" s="563">
        <v>3</v>
      </c>
      <c r="CU81" s="563">
        <v>2</v>
      </c>
      <c r="CV81" s="563">
        <v>9.9999999999999994E-12</v>
      </c>
      <c r="CW81" s="564" t="s">
        <v>1620</v>
      </c>
      <c r="CY81" s="563">
        <v>4</v>
      </c>
      <c r="CZ81" s="563">
        <v>3</v>
      </c>
      <c r="DA81" s="563">
        <v>2</v>
      </c>
      <c r="DB81" s="563">
        <v>9.9999999999999994E-12</v>
      </c>
      <c r="DC81" s="564" t="s">
        <v>1620</v>
      </c>
      <c r="DE81" s="563">
        <v>4</v>
      </c>
      <c r="DF81" s="563">
        <v>3</v>
      </c>
      <c r="DG81" s="563">
        <v>2</v>
      </c>
      <c r="DH81" s="563">
        <v>9.9999999999999994E-12</v>
      </c>
      <c r="DI81" s="564" t="s">
        <v>1620</v>
      </c>
      <c r="DK81" s="563">
        <v>4</v>
      </c>
      <c r="DL81" s="563">
        <v>3</v>
      </c>
      <c r="DM81" s="563">
        <v>2</v>
      </c>
      <c r="DN81" s="563">
        <v>9.9999999999999994E-12</v>
      </c>
      <c r="DO81" s="564" t="s">
        <v>1620</v>
      </c>
    </row>
    <row r="82" spans="1:119" s="568" customFormat="1" ht="31.5" customHeight="1" x14ac:dyDescent="0.25">
      <c r="A82" s="566">
        <f>COUNTA(A71:A80,A62:A68,A45:A59,A33:A41,A22:A30)*A81</f>
        <v>0</v>
      </c>
      <c r="B82" s="558">
        <f>COUNTA(B71:B80,B62:B68,B45:B59,B33:B41,B22:B30)*B81</f>
        <v>0</v>
      </c>
      <c r="C82" s="558">
        <f>COUNTA(C71:C80,C62:C68,C45:C59,C33:C41,C22:C30)*C81</f>
        <v>0</v>
      </c>
      <c r="D82" s="558">
        <f>COUNTA(D71:D80,D62:D68,D45:D59,D33:D41,D22:D30)*D81</f>
        <v>0</v>
      </c>
      <c r="E82" s="567" t="str">
        <f>"Total sur 200 :    " &amp; SUM(A82:D82)</f>
        <v>Total sur 200 :    0</v>
      </c>
      <c r="G82" s="566">
        <f>COUNTA(G71:G80,G62:G68,G45:G59,G33:G41,G22:G30)*G81</f>
        <v>0</v>
      </c>
      <c r="H82" s="558">
        <f>COUNTA(H71:H80,H62:H68,H45:H59,H33:H41,H22:H30)*H81</f>
        <v>0</v>
      </c>
      <c r="I82" s="558">
        <f>COUNTA(I71:I80,I62:I68,I45:I59,I33:I41,I22:I30)*I81</f>
        <v>0</v>
      </c>
      <c r="J82" s="558">
        <f>COUNTA(J71:J80,J62:J68,J45:J59,J33:J41,J22:J30)*J81</f>
        <v>0</v>
      </c>
      <c r="K82" s="567" t="str">
        <f>"Total sur 200 :    " &amp; SUM(G82:J82)</f>
        <v>Total sur 200 :    0</v>
      </c>
      <c r="M82" s="566">
        <f>COUNTA(M71:M80,M62:M68,M45:M59,M33:M41,M22:M30)*M81</f>
        <v>0</v>
      </c>
      <c r="N82" s="558">
        <f>COUNTA(N71:N80,N62:N68,N45:N59,N33:N41,N22:N30)*N81</f>
        <v>0</v>
      </c>
      <c r="O82" s="558">
        <f>COUNTA(O71:O80,O62:O68,O45:O59,O33:O41,O22:O30)*O81</f>
        <v>0</v>
      </c>
      <c r="P82" s="558">
        <f>COUNTA(P71:P80,P62:P68,P45:P59,P33:P41,P22:P30)*P81</f>
        <v>0</v>
      </c>
      <c r="Q82" s="567" t="str">
        <f>"Total sur 200 :    " &amp; SUM(M82:P82)</f>
        <v>Total sur 200 :    0</v>
      </c>
      <c r="S82" s="566">
        <f>COUNTA(S71:S80,S62:S68,S45:S59,S33:S41,S22:S30)*S81</f>
        <v>0</v>
      </c>
      <c r="T82" s="558">
        <f>COUNTA(T71:T80,T62:T68,T45:T59,T33:T41,T22:T30)*T81</f>
        <v>0</v>
      </c>
      <c r="U82" s="558">
        <f>COUNTA(U71:U80,U62:U68,U45:U59,U33:U41,U22:U30)*U81</f>
        <v>0</v>
      </c>
      <c r="V82" s="558">
        <f>COUNTA(V71:V80,V62:V68,V45:V59,V33:V41,V22:V30)*V81</f>
        <v>0</v>
      </c>
      <c r="W82" s="567" t="str">
        <f>"Total sur 200 :    " &amp; SUM(S82:V82)</f>
        <v>Total sur 200 :    0</v>
      </c>
      <c r="Y82" s="566">
        <f>COUNTA(Y71:Y80,Y62:Y68,Y45:Y59,Y33:Y41,Y22:Y30)*Y81</f>
        <v>0</v>
      </c>
      <c r="Z82" s="558">
        <f>COUNTA(Z71:Z80,Z62:Z68,Z45:Z59,Z33:Z41,Z22:Z30)*Z81</f>
        <v>0</v>
      </c>
      <c r="AA82" s="558">
        <f>COUNTA(AA71:AA80,AA62:AA68,AA45:AA59,AA33:AA41,AA22:AA30)*AA81</f>
        <v>0</v>
      </c>
      <c r="AB82" s="558">
        <f>COUNTA(AB71:AB80,AB62:AB68,AB45:AB59,AB33:AB41,AB22:AB30)*AB81</f>
        <v>0</v>
      </c>
      <c r="AC82" s="567" t="str">
        <f>"Total sur 200 :    " &amp; SUM(Y82:AB82)</f>
        <v>Total sur 200 :    0</v>
      </c>
      <c r="AE82" s="566">
        <f>COUNTA(AE71:AE80,AE62:AE68,AE45:AE59,AE33:AE41,AE22:AE30)*AE81</f>
        <v>0</v>
      </c>
      <c r="AF82" s="558">
        <f>COUNTA(AF71:AF80,AF62:AF68,AF45:AF59,AF33:AF41,AF22:AF30)*AF81</f>
        <v>0</v>
      </c>
      <c r="AG82" s="558">
        <f>COUNTA(AG71:AG80,AG62:AG68,AG45:AG59,AG33:AG41,AG22:AG30)*AG81</f>
        <v>0</v>
      </c>
      <c r="AH82" s="558">
        <f>COUNTA(AH71:AH80,AH62:AH68,AH45:AH59,AH33:AH41,AH22:AH30)*AH81</f>
        <v>0</v>
      </c>
      <c r="AI82" s="567" t="str">
        <f>"Total sur 200 :    " &amp; SUM(AE82:AH82)</f>
        <v>Total sur 200 :    0</v>
      </c>
      <c r="AK82" s="566">
        <f>COUNTA(AK71:AK80,AK62:AK68,AK45:AK59,AK33:AK41,AK22:AK30)*AK81</f>
        <v>0</v>
      </c>
      <c r="AL82" s="558">
        <f>COUNTA(AL71:AL80,AL62:AL68,AL45:AL59,AL33:AL41,AL22:AL30)*AL81</f>
        <v>0</v>
      </c>
      <c r="AM82" s="558">
        <f>COUNTA(AM71:AM80,AM62:AM68,AM45:AM59,AM33:AM41,AM22:AM30)*AM81</f>
        <v>0</v>
      </c>
      <c r="AN82" s="558">
        <f>COUNTA(AN71:AN80,AN62:AN68,AN45:AN59,AN33:AN41,AN22:AN30)*AN81</f>
        <v>0</v>
      </c>
      <c r="AO82" s="567" t="str">
        <f>"Total sur 200 :    " &amp; SUM(AK82:AN82)</f>
        <v>Total sur 200 :    0</v>
      </c>
      <c r="AQ82" s="566">
        <f>COUNTA(AQ71:AQ80,AQ62:AQ68,AQ45:AQ59,AQ33:AQ41,AQ22:AQ30)*AQ81</f>
        <v>0</v>
      </c>
      <c r="AR82" s="558">
        <f>COUNTA(AR71:AR80,AR62:AR68,AR45:AR59,AR33:AR41,AR22:AR30)*AR81</f>
        <v>0</v>
      </c>
      <c r="AS82" s="558">
        <f>COUNTA(AS71:AS80,AS62:AS68,AS45:AS59,AS33:AS41,AS22:AS30)*AS81</f>
        <v>0</v>
      </c>
      <c r="AT82" s="558">
        <f>COUNTA(AT71:AT80,AT62:AT68,AT45:AT59,AT33:AT41,AT22:AT30)*AT81</f>
        <v>0</v>
      </c>
      <c r="AU82" s="567" t="str">
        <f>"Total sur 200 :    " &amp; SUM(AQ82:AT82)</f>
        <v>Total sur 200 :    0</v>
      </c>
      <c r="AW82" s="566">
        <f>COUNTA(AW71:AW80,AW62:AW68,AW45:AW59,AW33:AW41,AW22:AW30)*AW81</f>
        <v>0</v>
      </c>
      <c r="AX82" s="558">
        <f>COUNTA(AX71:AX80,AX62:AX68,AX45:AX59,AX33:AX41,AX22:AX30)*AX81</f>
        <v>0</v>
      </c>
      <c r="AY82" s="558">
        <f>COUNTA(AY71:AY80,AY62:AY68,AY45:AY59,AY33:AY41,AY22:AY30)*AY81</f>
        <v>0</v>
      </c>
      <c r="AZ82" s="558">
        <f>COUNTA(AZ71:AZ80,AZ62:AZ68,AZ45:AZ59,AZ33:AZ41,AZ22:AZ30)*AZ81</f>
        <v>0</v>
      </c>
      <c r="BA82" s="567" t="str">
        <f>"Total sur 200 :    " &amp; SUM(AW82:AZ82)</f>
        <v>Total sur 200 :    0</v>
      </c>
      <c r="BC82" s="566">
        <f>COUNTA(BC71:BC80,BC62:BC68,BC45:BC59,BC33:BC41,BC22:BC30)*BC81</f>
        <v>0</v>
      </c>
      <c r="BD82" s="558">
        <f>COUNTA(BD71:BD80,BD62:BD68,BD45:BD59,BD33:BD41,BD22:BD30)*BD81</f>
        <v>0</v>
      </c>
      <c r="BE82" s="558">
        <f>COUNTA(BE71:BE80,BE62:BE68,BE45:BE59,BE33:BE41,BE22:BE30)*BE81</f>
        <v>0</v>
      </c>
      <c r="BF82" s="558">
        <f>COUNTA(BF71:BF80,BF62:BF68,BF45:BF59,BF33:BF41,BF22:BF30)*BF81</f>
        <v>0</v>
      </c>
      <c r="BG82" s="567" t="str">
        <f>"Total sur 200 :    " &amp; SUM(BC82:BF82)</f>
        <v>Total sur 200 :    0</v>
      </c>
      <c r="BI82" s="566">
        <f>COUNTA(BI71:BI80,BI62:BI68,BI45:BI59,BI33:BI41,BI22:BI30)*BI81</f>
        <v>0</v>
      </c>
      <c r="BJ82" s="558">
        <f>COUNTA(BJ71:BJ80,BJ62:BJ68,BJ45:BJ59,BJ33:BJ41,BJ22:BJ30)*BJ81</f>
        <v>0</v>
      </c>
      <c r="BK82" s="558">
        <f>COUNTA(BK71:BK80,BK62:BK68,BK45:BK59,BK33:BK41,BK22:BK30)*BK81</f>
        <v>0</v>
      </c>
      <c r="BL82" s="558">
        <f>COUNTA(BL71:BL80,BL62:BL68,BL45:BL59,BL33:BL41,BL22:BL30)*BL81</f>
        <v>0</v>
      </c>
      <c r="BM82" s="567" t="str">
        <f>"Total sur 200 :    " &amp; SUM(BI82:BL82)</f>
        <v>Total sur 200 :    0</v>
      </c>
      <c r="BO82" s="566">
        <f>COUNTA(BO71:BO80,BO62:BO68,BO45:BO59,BO33:BO41,BO22:BO30)*BO81</f>
        <v>0</v>
      </c>
      <c r="BP82" s="558">
        <f>COUNTA(BP71:BP80,BP62:BP68,BP45:BP59,BP33:BP41,BP22:BP30)*BP81</f>
        <v>0</v>
      </c>
      <c r="BQ82" s="558">
        <f>COUNTA(BQ71:BQ80,BQ62:BQ68,BQ45:BQ59,BQ33:BQ41,BQ22:BQ30)*BQ81</f>
        <v>0</v>
      </c>
      <c r="BR82" s="558">
        <f>COUNTA(BR71:BR80,BR62:BR68,BR45:BR59,BR33:BR41,BR22:BR30)*BR81</f>
        <v>0</v>
      </c>
      <c r="BS82" s="567" t="str">
        <f>"Total sur 200 :    " &amp; SUM(BO82:BR82)</f>
        <v>Total sur 200 :    0</v>
      </c>
      <c r="BU82" s="566">
        <f>COUNTA(BU71:BU80,BU62:BU68,BU45:BU59,BU33:BU41,BU22:BU30)*BU81</f>
        <v>0</v>
      </c>
      <c r="BV82" s="558">
        <f>COUNTA(BV71:BV80,BV62:BV68,BV45:BV59,BV33:BV41,BV22:BV30)*BV81</f>
        <v>0</v>
      </c>
      <c r="BW82" s="558">
        <f>COUNTA(BW71:BW80,BW62:BW68,BW45:BW59,BW33:BW41,BW22:BW30)*BW81</f>
        <v>0</v>
      </c>
      <c r="BX82" s="558">
        <f>COUNTA(BX71:BX80,BX62:BX68,BX45:BX59,BX33:BX41,BX22:BX30)*BX81</f>
        <v>0</v>
      </c>
      <c r="BY82" s="567" t="str">
        <f>"Total sur 200 :    " &amp; SUM(BU82:BX82)</f>
        <v>Total sur 200 :    0</v>
      </c>
      <c r="CA82" s="566">
        <f>COUNTA(CA71:CA80,CA62:CA68,CA45:CA59,CA33:CA41,CA22:CA30)*CA81</f>
        <v>0</v>
      </c>
      <c r="CB82" s="558">
        <f>COUNTA(CB71:CB80,CB62:CB68,CB45:CB59,CB33:CB41,CB22:CB30)*CB81</f>
        <v>0</v>
      </c>
      <c r="CC82" s="558">
        <f>COUNTA(CC71:CC80,CC62:CC68,CC45:CC59,CC33:CC41,CC22:CC30)*CC81</f>
        <v>0</v>
      </c>
      <c r="CD82" s="558">
        <f>COUNTA(CD71:CD80,CD62:CD68,CD45:CD59,CD33:CD41,CD22:CD30)*CD81</f>
        <v>0</v>
      </c>
      <c r="CE82" s="567" t="str">
        <f>"Total sur 200 :    " &amp; SUM(CA82:CD82)</f>
        <v>Total sur 200 :    0</v>
      </c>
      <c r="CG82" s="566">
        <f>COUNTA(CG71:CG80,CG62:CG68,CG45:CG59,CG33:CG41,CG22:CG30)*CG81</f>
        <v>0</v>
      </c>
      <c r="CH82" s="558">
        <f>COUNTA(CH71:CH80,CH62:CH68,CH45:CH59,CH33:CH41,CH22:CH30)*CH81</f>
        <v>0</v>
      </c>
      <c r="CI82" s="558">
        <f>COUNTA(CI71:CI80,CI62:CI68,CI45:CI59,CI33:CI41,CI22:CI30)*CI81</f>
        <v>0</v>
      </c>
      <c r="CJ82" s="558">
        <f>COUNTA(CJ71:CJ80,CJ62:CJ68,CJ45:CJ59,CJ33:CJ41,CJ22:CJ30)*CJ81</f>
        <v>0</v>
      </c>
      <c r="CK82" s="567" t="str">
        <f>"Total sur 200 :    " &amp; SUM(CG82:CJ82)</f>
        <v>Total sur 200 :    0</v>
      </c>
      <c r="CM82" s="566">
        <f>COUNTA(CM71:CM80,CM62:CM68,CM45:CM59,CM33:CM41,CM22:CM30)*CM81</f>
        <v>0</v>
      </c>
      <c r="CN82" s="558">
        <f>COUNTA(CN71:CN80,CN62:CN68,CN45:CN59,CN33:CN41,CN22:CN30)*CN81</f>
        <v>0</v>
      </c>
      <c r="CO82" s="558">
        <f>COUNTA(CO71:CO80,CO62:CO68,CO45:CO59,CO33:CO41,CO22:CO30)*CO81</f>
        <v>0</v>
      </c>
      <c r="CP82" s="558">
        <f>COUNTA(CP71:CP80,CP62:CP68,CP45:CP59,CP33:CP41,CP22:CP30)*CP81</f>
        <v>0</v>
      </c>
      <c r="CQ82" s="567" t="str">
        <f>"Total sur 200 :    " &amp; SUM(CM82:CP82)</f>
        <v>Total sur 200 :    0</v>
      </c>
      <c r="CS82" s="566">
        <f>COUNTA(CS71:CS80,CS62:CS68,CS45:CS59,CS33:CS41,CS22:CS30)*CS81</f>
        <v>0</v>
      </c>
      <c r="CT82" s="558">
        <f>COUNTA(CT71:CT80,CT62:CT68,CT45:CT59,CT33:CT41,CT22:CT30)*CT81</f>
        <v>0</v>
      </c>
      <c r="CU82" s="558">
        <f>COUNTA(CU71:CU80,CU62:CU68,CU45:CU59,CU33:CU41,CU22:CU30)*CU81</f>
        <v>0</v>
      </c>
      <c r="CV82" s="558">
        <f>COUNTA(CV71:CV80,CV62:CV68,CV45:CV59,CV33:CV41,CV22:CV30)*CV81</f>
        <v>0</v>
      </c>
      <c r="CW82" s="567" t="str">
        <f>"Total sur 200 :    " &amp; SUM(CS82:CV82)</f>
        <v>Total sur 200 :    0</v>
      </c>
      <c r="CY82" s="566">
        <f>COUNTA(CY71:CY80,CY62:CY68,CY45:CY59,CY33:CY41,CY22:CY30)*CY81</f>
        <v>0</v>
      </c>
      <c r="CZ82" s="558">
        <f>COUNTA(CZ71:CZ80,CZ62:CZ68,CZ45:CZ59,CZ33:CZ41,CZ22:CZ30)*CZ81</f>
        <v>0</v>
      </c>
      <c r="DA82" s="558">
        <f>COUNTA(DA71:DA80,DA62:DA68,DA45:DA59,DA33:DA41,DA22:DA30)*DA81</f>
        <v>0</v>
      </c>
      <c r="DB82" s="558">
        <f>COUNTA(DB71:DB80,DB62:DB68,DB45:DB59,DB33:DB41,DB22:DB30)*DB81</f>
        <v>0</v>
      </c>
      <c r="DC82" s="567" t="str">
        <f>"Total sur 200 :    " &amp; SUM(CY82:DB82)</f>
        <v>Total sur 200 :    0</v>
      </c>
      <c r="DE82" s="566">
        <f>COUNTA(DE71:DE80,DE62:DE68,DE45:DE59,DE33:DE41,DE22:DE30)*DE81</f>
        <v>0</v>
      </c>
      <c r="DF82" s="558">
        <f>COUNTA(DF71:DF80,DF62:DF68,DF45:DF59,DF33:DF41,DF22:DF30)*DF81</f>
        <v>0</v>
      </c>
      <c r="DG82" s="558">
        <f>COUNTA(DG71:DG80,DG62:DG68,DG45:DG59,DG33:DG41,DG22:DG30)*DG81</f>
        <v>0</v>
      </c>
      <c r="DH82" s="558">
        <f>COUNTA(DH71:DH80,DH62:DH68,DH45:DH59,DH33:DH41,DH22:DH30)*DH81</f>
        <v>0</v>
      </c>
      <c r="DI82" s="567" t="str">
        <f>"Total sur 200 :    " &amp; SUM(DE82:DH82)</f>
        <v>Total sur 200 :    0</v>
      </c>
      <c r="DK82" s="566">
        <f>COUNTA(DK71:DK80,DK62:DK68,DK45:DK59,DK33:DK41,DK22:DK30)*DK81</f>
        <v>0</v>
      </c>
      <c r="DL82" s="558">
        <f>COUNTA(DL71:DL80,DL62:DL68,DL45:DL59,DL33:DL41,DL22:DL30)*DL81</f>
        <v>0</v>
      </c>
      <c r="DM82" s="558">
        <f>COUNTA(DM71:DM80,DM62:DM68,DM45:DM59,DM33:DM41,DM22:DM30)*DM81</f>
        <v>0</v>
      </c>
      <c r="DN82" s="558">
        <f>COUNTA(DN71:DN80,DN62:DN68,DN45:DN59,DN33:DN41,DN22:DN30)*DN81</f>
        <v>0</v>
      </c>
      <c r="DO82" s="567" t="str">
        <f>"Total sur 200 :    " &amp; SUM(DK82:DN82)</f>
        <v>Total sur 200 :    0</v>
      </c>
    </row>
  </sheetData>
  <sheetProtection password="C4C2" sheet="1" objects="1" scenarios="1"/>
  <mergeCells count="140">
    <mergeCell ref="DK17:DO17"/>
    <mergeCell ref="DK2:DO2"/>
    <mergeCell ref="DK3:DO3"/>
    <mergeCell ref="DK12:DL12"/>
    <mergeCell ref="DK13:DN13"/>
    <mergeCell ref="DK14:DN14"/>
    <mergeCell ref="DK15:DN15"/>
    <mergeCell ref="CY17:DC17"/>
    <mergeCell ref="DE2:DI2"/>
    <mergeCell ref="DE3:DI3"/>
    <mergeCell ref="DE12:DF12"/>
    <mergeCell ref="DE13:DH13"/>
    <mergeCell ref="DE14:DH14"/>
    <mergeCell ref="DE15:DH15"/>
    <mergeCell ref="DE17:DI17"/>
    <mergeCell ref="CY2:DC2"/>
    <mergeCell ref="CY3:DC3"/>
    <mergeCell ref="CY12:CZ12"/>
    <mergeCell ref="CY13:DB13"/>
    <mergeCell ref="CY14:DB14"/>
    <mergeCell ref="CY15:DB15"/>
    <mergeCell ref="CM17:CQ17"/>
    <mergeCell ref="CS2:CW2"/>
    <mergeCell ref="CS3:CW3"/>
    <mergeCell ref="CS12:CT12"/>
    <mergeCell ref="CS13:CV13"/>
    <mergeCell ref="CS14:CV14"/>
    <mergeCell ref="CS15:CV15"/>
    <mergeCell ref="CS17:CW17"/>
    <mergeCell ref="CM2:CQ2"/>
    <mergeCell ref="CM3:CQ3"/>
    <mergeCell ref="CM12:CN12"/>
    <mergeCell ref="CM13:CP13"/>
    <mergeCell ref="CM14:CP14"/>
    <mergeCell ref="CM15:CP15"/>
    <mergeCell ref="CA17:CE17"/>
    <mergeCell ref="CG2:CK2"/>
    <mergeCell ref="CG3:CK3"/>
    <mergeCell ref="CG12:CH12"/>
    <mergeCell ref="CG13:CJ13"/>
    <mergeCell ref="CG14:CJ14"/>
    <mergeCell ref="CG15:CJ15"/>
    <mergeCell ref="CG17:CK17"/>
    <mergeCell ref="CA2:CE2"/>
    <mergeCell ref="CA3:CE3"/>
    <mergeCell ref="CA12:CB12"/>
    <mergeCell ref="CA13:CD13"/>
    <mergeCell ref="CA14:CD14"/>
    <mergeCell ref="CA15:CD15"/>
    <mergeCell ref="BO17:BS17"/>
    <mergeCell ref="BU2:BY2"/>
    <mergeCell ref="BU3:BY3"/>
    <mergeCell ref="BU12:BV12"/>
    <mergeCell ref="BU13:BX13"/>
    <mergeCell ref="BU14:BX14"/>
    <mergeCell ref="BU15:BX15"/>
    <mergeCell ref="BU17:BY17"/>
    <mergeCell ref="BO2:BS2"/>
    <mergeCell ref="BO3:BS3"/>
    <mergeCell ref="BO12:BP12"/>
    <mergeCell ref="BO13:BR13"/>
    <mergeCell ref="BO14:BR14"/>
    <mergeCell ref="BO15:BR15"/>
    <mergeCell ref="BC17:BG17"/>
    <mergeCell ref="BI2:BM2"/>
    <mergeCell ref="BI3:BM3"/>
    <mergeCell ref="BI12:BJ12"/>
    <mergeCell ref="BI13:BL13"/>
    <mergeCell ref="BI14:BL14"/>
    <mergeCell ref="BI15:BL15"/>
    <mergeCell ref="BI17:BM17"/>
    <mergeCell ref="BC2:BG2"/>
    <mergeCell ref="BC3:BG3"/>
    <mergeCell ref="BC12:BD12"/>
    <mergeCell ref="BC13:BF13"/>
    <mergeCell ref="BC14:BF14"/>
    <mergeCell ref="BC15:BF15"/>
    <mergeCell ref="AQ17:AU17"/>
    <mergeCell ref="AW2:BA2"/>
    <mergeCell ref="AW3:BA3"/>
    <mergeCell ref="AW12:AX12"/>
    <mergeCell ref="AW13:AZ13"/>
    <mergeCell ref="AW14:AZ14"/>
    <mergeCell ref="AW15:AZ15"/>
    <mergeCell ref="AW17:BA17"/>
    <mergeCell ref="AQ2:AU2"/>
    <mergeCell ref="AQ3:AU3"/>
    <mergeCell ref="AQ12:AR12"/>
    <mergeCell ref="AQ13:AT13"/>
    <mergeCell ref="AQ14:AT14"/>
    <mergeCell ref="AQ15:AT15"/>
    <mergeCell ref="AE17:AI17"/>
    <mergeCell ref="AK2:AO2"/>
    <mergeCell ref="AK3:AO3"/>
    <mergeCell ref="AK12:AL12"/>
    <mergeCell ref="AK13:AN13"/>
    <mergeCell ref="AK14:AN14"/>
    <mergeCell ref="AK15:AN15"/>
    <mergeCell ref="AK17:AO17"/>
    <mergeCell ref="AE2:AI2"/>
    <mergeCell ref="AE3:AI3"/>
    <mergeCell ref="AE12:AF12"/>
    <mergeCell ref="AE13:AH13"/>
    <mergeCell ref="AE14:AH14"/>
    <mergeCell ref="AE15:AH15"/>
    <mergeCell ref="S17:W17"/>
    <mergeCell ref="Y2:AC2"/>
    <mergeCell ref="Y3:AC3"/>
    <mergeCell ref="Y12:Z12"/>
    <mergeCell ref="Y13:AB13"/>
    <mergeCell ref="Y14:AB14"/>
    <mergeCell ref="Y15:AB15"/>
    <mergeCell ref="Y17:AC17"/>
    <mergeCell ref="S2:W2"/>
    <mergeCell ref="S3:W3"/>
    <mergeCell ref="S12:T12"/>
    <mergeCell ref="S13:V13"/>
    <mergeCell ref="S14:V14"/>
    <mergeCell ref="S15:V15"/>
    <mergeCell ref="A17:E17"/>
    <mergeCell ref="A15:D15"/>
    <mergeCell ref="A2:E2"/>
    <mergeCell ref="A3:E3"/>
    <mergeCell ref="A12:B12"/>
    <mergeCell ref="A13:D13"/>
    <mergeCell ref="A14:D14"/>
    <mergeCell ref="G17:K17"/>
    <mergeCell ref="M2:Q2"/>
    <mergeCell ref="M3:Q3"/>
    <mergeCell ref="M12:N12"/>
    <mergeCell ref="M13:P13"/>
    <mergeCell ref="M14:P14"/>
    <mergeCell ref="M15:P15"/>
    <mergeCell ref="M17:Q17"/>
    <mergeCell ref="G2:K2"/>
    <mergeCell ref="G3:K3"/>
    <mergeCell ref="G12:H12"/>
    <mergeCell ref="G13:J13"/>
    <mergeCell ref="G14:J14"/>
    <mergeCell ref="G15:J15"/>
  </mergeCells>
  <dataValidations count="1">
    <dataValidation allowBlank="1" showInputMessage="1" sqref="E7 K7 Q7 W7 AC7 AI7 AO7 AU7 BA7 BG7 BM7 BS7 BY7 CE7 CK7 CQ7 CW7 DC7 DI7 DO7"/>
  </dataValidations>
  <pageMargins left="0.19685039370078741" right="0" top="0.19685039370078741" bottom="0.15748031496062992" header="0" footer="0"/>
  <pageSetup paperSize="9" orientation="portrait" horizontalDpi="0" verticalDpi="0" r:id="rId1"/>
  <rowBreaks count="1" manualBreakCount="1">
    <brk id="42"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8"/>
  <sheetViews>
    <sheetView workbookViewId="0">
      <selection activeCell="O7" sqref="O7"/>
    </sheetView>
  </sheetViews>
  <sheetFormatPr baseColWidth="10" defaultColWidth="11.42578125" defaultRowHeight="15.75" x14ac:dyDescent="0.25"/>
  <cols>
    <col min="1" max="1" width="15.85546875" style="16" customWidth="1"/>
    <col min="2" max="2" width="18.7109375" style="16" customWidth="1"/>
    <col min="3" max="6" width="8.28515625" style="16" customWidth="1"/>
    <col min="7" max="7" width="0" style="16" hidden="1" customWidth="1"/>
    <col min="8" max="8" width="2.42578125" style="16" customWidth="1"/>
    <col min="9" max="10" width="11.42578125" style="16"/>
    <col min="11" max="13" width="7.7109375" style="16" customWidth="1"/>
    <col min="14" max="14" width="26" style="16" customWidth="1"/>
    <col min="15" max="15" width="11.42578125" style="422"/>
    <col min="16" max="16384" width="11.42578125" style="16"/>
  </cols>
  <sheetData>
    <row r="1" spans="1:15" customFormat="1" ht="18" customHeight="1" x14ac:dyDescent="0.25">
      <c r="A1" s="692" t="s">
        <v>0</v>
      </c>
      <c r="B1" s="692"/>
      <c r="C1" s="692"/>
      <c r="D1" s="692"/>
      <c r="E1" s="692"/>
      <c r="F1" s="692"/>
      <c r="G1" s="692"/>
      <c r="H1" s="692"/>
      <c r="I1" s="692"/>
      <c r="J1" s="692"/>
      <c r="K1" s="692"/>
      <c r="L1" s="692"/>
      <c r="M1" s="692"/>
      <c r="N1" s="692"/>
      <c r="O1" s="341"/>
    </row>
    <row r="2" spans="1:15" s="1" customFormat="1" ht="18" customHeight="1" x14ac:dyDescent="0.25">
      <c r="A2" s="693" t="s">
        <v>1428</v>
      </c>
      <c r="B2" s="693"/>
      <c r="C2" s="693"/>
      <c r="D2" s="693"/>
      <c r="E2" s="693"/>
      <c r="F2" s="693"/>
      <c r="G2" s="693"/>
      <c r="H2" s="693"/>
      <c r="I2" s="693"/>
      <c r="J2" s="693"/>
      <c r="K2" s="693"/>
      <c r="L2" s="693"/>
      <c r="M2" s="693"/>
      <c r="N2" s="693"/>
      <c r="O2" s="388"/>
    </row>
    <row r="3" spans="1:15" customFormat="1" ht="18" customHeight="1" x14ac:dyDescent="0.25">
      <c r="A3" s="694" t="str">
        <f>i_ref_formation</f>
        <v/>
      </c>
      <c r="B3" s="694"/>
      <c r="C3" s="694"/>
      <c r="D3" s="694"/>
      <c r="E3" s="694"/>
      <c r="F3" s="694"/>
      <c r="G3" s="694"/>
      <c r="H3" s="694"/>
      <c r="I3" s="694"/>
      <c r="J3" s="694"/>
      <c r="K3" s="694"/>
      <c r="L3" s="694"/>
      <c r="M3" s="694"/>
      <c r="N3" s="694"/>
      <c r="O3" s="341"/>
    </row>
    <row r="4" spans="1:15" customFormat="1" ht="7.5" customHeight="1" x14ac:dyDescent="0.25">
      <c r="A4" s="16"/>
      <c r="B4" s="16"/>
      <c r="C4" s="16"/>
      <c r="D4" s="16"/>
      <c r="E4" s="16"/>
      <c r="F4" s="16"/>
      <c r="G4" s="13"/>
      <c r="O4" s="341"/>
    </row>
    <row r="5" spans="1:15" customFormat="1" ht="36" customHeight="1" x14ac:dyDescent="0.25">
      <c r="A5" s="691" t="s">
        <v>1383</v>
      </c>
      <c r="B5" s="691"/>
      <c r="C5" s="691"/>
      <c r="D5" s="691"/>
      <c r="E5" s="691"/>
      <c r="F5" s="691"/>
      <c r="G5" s="691"/>
      <c r="H5" s="691"/>
      <c r="I5" s="691"/>
      <c r="J5" s="691"/>
      <c r="K5" s="691"/>
      <c r="L5" s="691"/>
      <c r="M5" s="691"/>
      <c r="N5" s="691"/>
      <c r="O5" s="341"/>
    </row>
    <row r="6" spans="1:15" customFormat="1" ht="13.5" customHeight="1" x14ac:dyDescent="0.25">
      <c r="A6" s="262"/>
      <c r="B6" s="262"/>
      <c r="C6" s="262"/>
      <c r="D6" s="262"/>
      <c r="E6" s="262"/>
      <c r="F6" s="262"/>
      <c r="G6" s="263"/>
      <c r="H6" s="263"/>
      <c r="I6" s="263"/>
      <c r="J6" s="263"/>
      <c r="K6" s="263"/>
      <c r="L6" s="263"/>
      <c r="M6" s="263"/>
      <c r="N6" s="263"/>
      <c r="O6" s="341"/>
    </row>
    <row r="7" spans="1:15" customFormat="1" ht="13.5" customHeight="1" x14ac:dyDescent="0.25">
      <c r="A7" s="122" t="s">
        <v>2</v>
      </c>
      <c r="B7" s="519" t="str">
        <f>i_type_formation</f>
        <v>Choisir…</v>
      </c>
      <c r="C7" s="262"/>
      <c r="D7" s="262"/>
      <c r="E7" s="262"/>
      <c r="F7" s="110" t="s">
        <v>140</v>
      </c>
      <c r="G7" s="263"/>
      <c r="H7" s="263"/>
      <c r="I7" s="107" t="str">
        <f>region</f>
        <v>Choisir…</v>
      </c>
      <c r="J7" s="263"/>
      <c r="K7" s="263"/>
      <c r="L7" s="263"/>
      <c r="M7" s="263"/>
      <c r="N7" s="263"/>
      <c r="O7" s="341"/>
    </row>
    <row r="8" spans="1:15" s="4" customFormat="1" ht="14.25" customHeight="1" x14ac:dyDescent="0.2">
      <c r="A8" s="122" t="s">
        <v>1529</v>
      </c>
      <c r="B8" s="515" t="str">
        <f>'Infos Formation'!B22</f>
        <v>Choisir…</v>
      </c>
      <c r="C8" s="263"/>
      <c r="F8" s="110" t="s">
        <v>1374</v>
      </c>
      <c r="I8" s="314" t="str">
        <f>i_club</f>
        <v/>
      </c>
      <c r="M8" s="122" t="s">
        <v>172</v>
      </c>
      <c r="N8" s="264" t="str">
        <f>i_nom_formateur1</f>
        <v>Choisir…</v>
      </c>
      <c r="O8" s="403"/>
    </row>
    <row r="9" spans="1:15" s="4" customFormat="1" ht="14.25" customHeight="1" x14ac:dyDescent="0.2">
      <c r="A9" s="122" t="s">
        <v>1519</v>
      </c>
      <c r="B9" s="515" t="str">
        <f>'Infos Formation'!B23</f>
        <v>Choisir…</v>
      </c>
      <c r="C9" s="263"/>
      <c r="F9" s="110" t="s">
        <v>1375</v>
      </c>
      <c r="I9" s="315">
        <f>i_c_club</f>
        <v>0</v>
      </c>
      <c r="M9" s="122" t="s">
        <v>169</v>
      </c>
      <c r="N9" s="265" t="str">
        <f>i_niv_formateur1</f>
        <v/>
      </c>
      <c r="O9" s="403"/>
    </row>
    <row r="10" spans="1:15" s="4" customFormat="1" ht="14.25" customHeight="1" x14ac:dyDescent="0.2">
      <c r="A10" s="122" t="s">
        <v>98</v>
      </c>
      <c r="B10" s="516">
        <f>i_annee_formation</f>
        <v>2020</v>
      </c>
      <c r="C10" s="263"/>
      <c r="F10" s="110" t="s">
        <v>93</v>
      </c>
      <c r="I10" s="314">
        <f>i_c_postal</f>
        <v>0</v>
      </c>
      <c r="M10" s="122" t="s">
        <v>173</v>
      </c>
      <c r="N10" s="264" t="str">
        <f>IF(i_nom_formateur2&gt;"0",i_nom_formateur2,"")</f>
        <v>Choisir…</v>
      </c>
      <c r="O10" s="403"/>
    </row>
    <row r="11" spans="1:15" s="4" customFormat="1" ht="14.25" customHeight="1" x14ac:dyDescent="0.2">
      <c r="A11" s="122" t="s">
        <v>107</v>
      </c>
      <c r="B11" s="517" t="str">
        <f>i_num_formation</f>
        <v>Choisir…</v>
      </c>
      <c r="C11" s="263"/>
      <c r="F11" s="110" t="s">
        <v>94</v>
      </c>
      <c r="I11" s="314">
        <f>i_ville</f>
        <v>0</v>
      </c>
      <c r="M11" s="122" t="s">
        <v>169</v>
      </c>
      <c r="N11" s="265" t="str">
        <f>i_niv_formateur2</f>
        <v/>
      </c>
      <c r="O11" s="403"/>
    </row>
    <row r="12" spans="1:15" s="20" customFormat="1" ht="11.25" customHeight="1" x14ac:dyDescent="0.25">
      <c r="A12" s="266"/>
      <c r="B12" s="267"/>
      <c r="C12" s="268"/>
      <c r="D12" s="268"/>
      <c r="E12" s="268"/>
      <c r="F12" s="268"/>
      <c r="G12" s="268"/>
      <c r="H12" s="268"/>
      <c r="I12" s="268"/>
      <c r="J12" s="268"/>
      <c r="K12" s="268"/>
      <c r="L12" s="268"/>
      <c r="M12" s="268"/>
      <c r="N12" s="268"/>
      <c r="O12" s="418"/>
    </row>
    <row r="13" spans="1:15" s="20" customFormat="1" ht="15" customHeight="1" x14ac:dyDescent="0.25">
      <c r="A13" s="698" t="s">
        <v>1376</v>
      </c>
      <c r="B13" s="699"/>
      <c r="C13" s="269"/>
      <c r="D13" s="269"/>
      <c r="E13" s="269"/>
      <c r="F13" s="270"/>
      <c r="G13" s="268"/>
      <c r="H13" s="268"/>
      <c r="I13" s="688" t="s">
        <v>84</v>
      </c>
      <c r="J13" s="689"/>
      <c r="K13" s="689"/>
      <c r="L13" s="689"/>
      <c r="M13" s="689"/>
      <c r="N13" s="690"/>
      <c r="O13" s="418"/>
    </row>
    <row r="14" spans="1:15" s="20" customFormat="1" ht="15" customHeight="1" x14ac:dyDescent="0.25">
      <c r="A14" s="271" t="s">
        <v>88</v>
      </c>
      <c r="B14" s="695"/>
      <c r="C14" s="696"/>
      <c r="D14" s="696"/>
      <c r="E14" s="696"/>
      <c r="F14" s="697"/>
      <c r="G14" s="268"/>
      <c r="H14" s="268"/>
      <c r="I14" s="272" t="s">
        <v>42</v>
      </c>
      <c r="J14" s="316"/>
      <c r="K14" s="306"/>
      <c r="L14" s="275"/>
      <c r="M14" s="275"/>
      <c r="N14" s="276"/>
      <c r="O14" s="418"/>
    </row>
    <row r="15" spans="1:15" s="20" customFormat="1" ht="15" customHeight="1" x14ac:dyDescent="0.25">
      <c r="A15" s="271" t="s">
        <v>12</v>
      </c>
      <c r="B15" s="695"/>
      <c r="C15" s="696"/>
      <c r="D15" s="696"/>
      <c r="E15" s="696"/>
      <c r="F15" s="697"/>
      <c r="G15" s="268"/>
      <c r="H15" s="268"/>
      <c r="I15" s="277"/>
      <c r="J15" s="305"/>
      <c r="K15" s="306"/>
      <c r="L15" s="275"/>
      <c r="M15" s="275"/>
      <c r="N15" s="276"/>
      <c r="O15" s="418"/>
    </row>
    <row r="16" spans="1:15" s="20" customFormat="1" ht="15" customHeight="1" x14ac:dyDescent="0.25">
      <c r="A16" s="271" t="s">
        <v>13</v>
      </c>
      <c r="B16" s="695"/>
      <c r="C16" s="696"/>
      <c r="D16" s="696"/>
      <c r="E16" s="696"/>
      <c r="F16" s="697"/>
      <c r="G16" s="268"/>
      <c r="H16" s="268"/>
      <c r="I16" s="277"/>
      <c r="J16" s="305"/>
      <c r="K16" s="306"/>
      <c r="L16" s="275"/>
      <c r="M16" s="275"/>
      <c r="N16" s="276"/>
      <c r="O16" s="418"/>
    </row>
    <row r="17" spans="1:15" s="20" customFormat="1" ht="15" customHeight="1" x14ac:dyDescent="0.25">
      <c r="A17" s="271" t="s">
        <v>1</v>
      </c>
      <c r="B17" s="695"/>
      <c r="C17" s="696"/>
      <c r="D17" s="696"/>
      <c r="E17" s="696"/>
      <c r="F17" s="697"/>
      <c r="G17" s="268"/>
      <c r="H17" s="268"/>
      <c r="I17" s="277"/>
      <c r="J17" s="305"/>
      <c r="K17" s="306"/>
      <c r="L17" s="275"/>
      <c r="M17" s="275"/>
      <c r="N17" s="276"/>
      <c r="O17" s="418"/>
    </row>
    <row r="18" spans="1:15" s="20" customFormat="1" ht="15" customHeight="1" x14ac:dyDescent="0.25">
      <c r="A18" s="271" t="s">
        <v>69</v>
      </c>
      <c r="B18" s="695"/>
      <c r="C18" s="696"/>
      <c r="D18" s="696"/>
      <c r="E18" s="696"/>
      <c r="F18" s="697"/>
      <c r="G18" s="268"/>
      <c r="H18" s="268"/>
      <c r="I18" s="277"/>
      <c r="J18" s="305"/>
      <c r="K18" s="306"/>
      <c r="L18" s="275"/>
      <c r="M18" s="275"/>
      <c r="N18" s="276"/>
      <c r="O18" s="418"/>
    </row>
    <row r="19" spans="1:15" s="20" customFormat="1" ht="15" customHeight="1" x14ac:dyDescent="0.25">
      <c r="A19" s="278"/>
      <c r="B19" s="278"/>
      <c r="C19" s="279"/>
      <c r="D19" s="268"/>
      <c r="E19" s="268"/>
      <c r="F19" s="268"/>
      <c r="G19" s="268"/>
      <c r="H19" s="268"/>
      <c r="I19" s="280"/>
      <c r="J19" s="317"/>
      <c r="K19" s="318"/>
      <c r="L19" s="282"/>
      <c r="M19" s="282"/>
      <c r="N19" s="283"/>
      <c r="O19" s="418"/>
    </row>
    <row r="20" spans="1:15" s="20" customFormat="1" ht="15" customHeight="1" x14ac:dyDescent="0.25">
      <c r="A20" s="682" t="s">
        <v>3</v>
      </c>
      <c r="B20" s="683"/>
      <c r="C20" s="242" t="s">
        <v>19</v>
      </c>
      <c r="D20" s="242" t="s">
        <v>20</v>
      </c>
      <c r="E20" s="242" t="s">
        <v>21</v>
      </c>
      <c r="F20" s="242" t="s">
        <v>22</v>
      </c>
      <c r="G20" s="268"/>
      <c r="H20" s="268"/>
      <c r="I20" s="284" t="s">
        <v>43</v>
      </c>
      <c r="J20" s="316"/>
      <c r="K20" s="319"/>
      <c r="L20" s="285"/>
      <c r="M20" s="285"/>
      <c r="N20" s="286"/>
      <c r="O20" s="418"/>
    </row>
    <row r="21" spans="1:15" s="69" customFormat="1" ht="15" customHeight="1" x14ac:dyDescent="0.25">
      <c r="A21" s="272" t="s">
        <v>37</v>
      </c>
      <c r="B21" s="273"/>
      <c r="C21" s="287"/>
      <c r="D21" s="288"/>
      <c r="E21" s="288"/>
      <c r="F21" s="287"/>
      <c r="G21" s="289"/>
      <c r="H21" s="289"/>
      <c r="I21" s="277"/>
      <c r="J21" s="305"/>
      <c r="K21" s="306"/>
      <c r="L21" s="275"/>
      <c r="M21" s="275"/>
      <c r="N21" s="276"/>
      <c r="O21" s="419"/>
    </row>
    <row r="22" spans="1:15" s="73" customFormat="1" ht="15" customHeight="1" x14ac:dyDescent="0.25">
      <c r="A22" s="272" t="s">
        <v>70</v>
      </c>
      <c r="B22" s="273"/>
      <c r="C22" s="290"/>
      <c r="D22" s="291"/>
      <c r="E22" s="291"/>
      <c r="F22" s="290"/>
      <c r="G22" s="292"/>
      <c r="H22" s="292"/>
      <c r="I22" s="277"/>
      <c r="J22" s="305"/>
      <c r="K22" s="306"/>
      <c r="L22" s="275"/>
      <c r="M22" s="275"/>
      <c r="N22" s="276"/>
      <c r="O22" s="420"/>
    </row>
    <row r="23" spans="1:15" s="73" customFormat="1" ht="15" customHeight="1" x14ac:dyDescent="0.25">
      <c r="A23" s="272" t="s">
        <v>71</v>
      </c>
      <c r="B23" s="273"/>
      <c r="C23" s="290"/>
      <c r="D23" s="291"/>
      <c r="E23" s="291"/>
      <c r="F23" s="290"/>
      <c r="G23" s="292"/>
      <c r="H23" s="292"/>
      <c r="I23" s="277"/>
      <c r="J23" s="305"/>
      <c r="K23" s="306"/>
      <c r="L23" s="275"/>
      <c r="M23" s="275"/>
      <c r="N23" s="276"/>
      <c r="O23" s="420"/>
    </row>
    <row r="24" spans="1:15" s="73" customFormat="1" ht="15" customHeight="1" x14ac:dyDescent="0.25">
      <c r="A24" s="272" t="s">
        <v>72</v>
      </c>
      <c r="B24" s="273"/>
      <c r="C24" s="290"/>
      <c r="D24" s="291"/>
      <c r="E24" s="291"/>
      <c r="F24" s="290"/>
      <c r="G24" s="292"/>
      <c r="H24" s="292"/>
      <c r="I24" s="277"/>
      <c r="J24" s="305"/>
      <c r="K24" s="306"/>
      <c r="L24" s="275"/>
      <c r="M24" s="275"/>
      <c r="N24" s="276"/>
      <c r="O24" s="420"/>
    </row>
    <row r="25" spans="1:15" s="73" customFormat="1" ht="15" customHeight="1" x14ac:dyDescent="0.25">
      <c r="A25" s="293" t="s">
        <v>73</v>
      </c>
      <c r="B25" s="281"/>
      <c r="C25" s="290"/>
      <c r="D25" s="291"/>
      <c r="E25" s="291"/>
      <c r="F25" s="290"/>
      <c r="G25" s="292"/>
      <c r="H25" s="292"/>
      <c r="I25" s="277"/>
      <c r="J25" s="305"/>
      <c r="K25" s="306"/>
      <c r="L25" s="275"/>
      <c r="M25" s="275"/>
      <c r="N25" s="276"/>
      <c r="O25" s="420"/>
    </row>
    <row r="26" spans="1:15" s="73" customFormat="1" ht="15" customHeight="1" x14ac:dyDescent="0.25">
      <c r="A26" s="294"/>
      <c r="B26" s="295"/>
      <c r="C26" s="296"/>
      <c r="D26" s="294"/>
      <c r="E26" s="297"/>
      <c r="F26" s="294"/>
      <c r="G26" s="292"/>
      <c r="H26" s="292"/>
      <c r="I26" s="280"/>
      <c r="J26" s="317"/>
      <c r="K26" s="318"/>
      <c r="L26" s="282"/>
      <c r="M26" s="282"/>
      <c r="N26" s="283"/>
      <c r="O26" s="420"/>
    </row>
    <row r="27" spans="1:15" s="73" customFormat="1" ht="15" customHeight="1" x14ac:dyDescent="0.25">
      <c r="A27" s="682" t="s">
        <v>74</v>
      </c>
      <c r="B27" s="683"/>
      <c r="C27" s="242" t="s">
        <v>19</v>
      </c>
      <c r="D27" s="242" t="s">
        <v>20</v>
      </c>
      <c r="E27" s="242" t="s">
        <v>21</v>
      </c>
      <c r="F27" s="242" t="s">
        <v>22</v>
      </c>
      <c r="G27" s="292"/>
      <c r="H27" s="292"/>
      <c r="I27" s="298" t="s">
        <v>85</v>
      </c>
      <c r="J27" s="316"/>
      <c r="K27" s="319"/>
      <c r="L27" s="275"/>
      <c r="M27" s="275"/>
      <c r="N27" s="276"/>
      <c r="O27" s="420"/>
    </row>
    <row r="28" spans="1:15" s="28" customFormat="1" ht="15" customHeight="1" x14ac:dyDescent="0.25">
      <c r="A28" s="293" t="s">
        <v>75</v>
      </c>
      <c r="B28" s="281"/>
      <c r="C28" s="287"/>
      <c r="D28" s="288"/>
      <c r="E28" s="288"/>
      <c r="F28" s="287"/>
      <c r="G28" s="294"/>
      <c r="H28" s="294"/>
      <c r="I28" s="299" t="s">
        <v>1382</v>
      </c>
      <c r="J28" s="273"/>
      <c r="K28" s="274"/>
      <c r="L28" s="275"/>
      <c r="M28" s="275"/>
      <c r="N28" s="276"/>
      <c r="O28" s="421"/>
    </row>
    <row r="29" spans="1:15" s="28" customFormat="1" ht="15" customHeight="1" x14ac:dyDescent="0.25">
      <c r="A29" s="300" t="s">
        <v>76</v>
      </c>
      <c r="B29" s="301"/>
      <c r="C29" s="290"/>
      <c r="D29" s="291"/>
      <c r="E29" s="291"/>
      <c r="F29" s="290"/>
      <c r="G29" s="294"/>
      <c r="H29" s="294"/>
      <c r="I29" s="302"/>
      <c r="J29" s="305"/>
      <c r="K29" s="306"/>
      <c r="L29" s="275"/>
      <c r="M29" s="275"/>
      <c r="N29" s="276"/>
      <c r="O29" s="421"/>
    </row>
    <row r="30" spans="1:15" s="28" customFormat="1" ht="15" customHeight="1" x14ac:dyDescent="0.25">
      <c r="A30" s="303" t="s">
        <v>77</v>
      </c>
      <c r="B30" s="304"/>
      <c r="C30" s="290"/>
      <c r="D30" s="291"/>
      <c r="E30" s="291"/>
      <c r="F30" s="290"/>
      <c r="G30" s="294"/>
      <c r="H30" s="294"/>
      <c r="I30" s="302"/>
      <c r="J30" s="305"/>
      <c r="K30" s="306"/>
      <c r="L30" s="275"/>
      <c r="M30" s="275"/>
      <c r="N30" s="276"/>
      <c r="O30" s="421"/>
    </row>
    <row r="31" spans="1:15" s="28" customFormat="1" ht="15" customHeight="1" x14ac:dyDescent="0.25">
      <c r="A31" s="300" t="s">
        <v>78</v>
      </c>
      <c r="B31" s="301"/>
      <c r="C31" s="290"/>
      <c r="D31" s="291"/>
      <c r="E31" s="291"/>
      <c r="F31" s="290"/>
      <c r="G31" s="294"/>
      <c r="H31" s="294"/>
      <c r="I31" s="299" t="s">
        <v>59</v>
      </c>
      <c r="J31" s="273"/>
      <c r="K31" s="274"/>
      <c r="L31" s="275"/>
      <c r="M31" s="275"/>
      <c r="N31" s="276"/>
      <c r="O31" s="421"/>
    </row>
    <row r="32" spans="1:15" s="28" customFormat="1" ht="15" customHeight="1" x14ac:dyDescent="0.25">
      <c r="A32" s="300" t="s">
        <v>79</v>
      </c>
      <c r="B32" s="301"/>
      <c r="C32" s="290"/>
      <c r="D32" s="291"/>
      <c r="E32" s="291"/>
      <c r="F32" s="290"/>
      <c r="G32" s="294"/>
      <c r="H32" s="294"/>
      <c r="I32" s="299"/>
      <c r="J32" s="305"/>
      <c r="K32" s="306"/>
      <c r="L32" s="275"/>
      <c r="M32" s="275"/>
      <c r="N32" s="276"/>
      <c r="O32" s="421"/>
    </row>
    <row r="33" spans="1:15" s="28" customFormat="1" ht="15" customHeight="1" x14ac:dyDescent="0.25">
      <c r="A33" s="305"/>
      <c r="B33" s="305"/>
      <c r="C33" s="306"/>
      <c r="D33" s="275"/>
      <c r="E33" s="275"/>
      <c r="F33" s="306"/>
      <c r="G33" s="294"/>
      <c r="H33" s="294"/>
      <c r="I33" s="299"/>
      <c r="J33" s="305"/>
      <c r="K33" s="306"/>
      <c r="L33" s="275"/>
      <c r="M33" s="275"/>
      <c r="N33" s="276"/>
      <c r="O33" s="421"/>
    </row>
    <row r="34" spans="1:15" s="28" customFormat="1" ht="15" customHeight="1" x14ac:dyDescent="0.25">
      <c r="A34" s="682" t="s">
        <v>18</v>
      </c>
      <c r="B34" s="683"/>
      <c r="C34" s="242" t="s">
        <v>19</v>
      </c>
      <c r="D34" s="242" t="s">
        <v>20</v>
      </c>
      <c r="E34" s="242" t="s">
        <v>21</v>
      </c>
      <c r="F34" s="242" t="s">
        <v>22</v>
      </c>
      <c r="G34" s="294"/>
      <c r="H34" s="294"/>
      <c r="I34" s="307"/>
      <c r="J34" s="317"/>
      <c r="K34" s="318"/>
      <c r="L34" s="282"/>
      <c r="M34" s="282"/>
      <c r="N34" s="283"/>
      <c r="O34" s="421"/>
    </row>
    <row r="35" spans="1:15" ht="15" customHeight="1" x14ac:dyDescent="0.25">
      <c r="A35" s="293" t="s">
        <v>80</v>
      </c>
      <c r="B35" s="281"/>
      <c r="C35" s="287"/>
      <c r="D35" s="288"/>
      <c r="E35" s="288"/>
      <c r="F35" s="287"/>
      <c r="G35" s="268"/>
      <c r="H35" s="268"/>
      <c r="I35" s="308"/>
      <c r="J35" s="305"/>
      <c r="K35" s="306"/>
      <c r="L35" s="275"/>
      <c r="M35" s="275"/>
      <c r="N35" s="306"/>
    </row>
    <row r="36" spans="1:15" ht="15" customHeight="1" x14ac:dyDescent="0.25">
      <c r="A36" s="300" t="s">
        <v>81</v>
      </c>
      <c r="B36" s="301"/>
      <c r="C36" s="290"/>
      <c r="D36" s="291"/>
      <c r="E36" s="291"/>
      <c r="F36" s="290"/>
      <c r="G36" s="268"/>
      <c r="H36" s="268"/>
      <c r="I36" s="305"/>
      <c r="J36" s="305"/>
      <c r="K36" s="306"/>
      <c r="L36" s="275"/>
      <c r="M36" s="275"/>
      <c r="N36" s="306"/>
    </row>
    <row r="37" spans="1:15" ht="15" customHeight="1" x14ac:dyDescent="0.25">
      <c r="A37" s="309" t="s">
        <v>82</v>
      </c>
      <c r="B37" s="310"/>
      <c r="C37" s="290"/>
      <c r="D37" s="291"/>
      <c r="E37" s="291"/>
      <c r="F37" s="290"/>
      <c r="G37" s="268"/>
      <c r="H37" s="268"/>
      <c r="I37" s="684" t="s">
        <v>86</v>
      </c>
      <c r="J37" s="685"/>
      <c r="K37" s="94" t="s">
        <v>19</v>
      </c>
      <c r="L37" s="94" t="s">
        <v>20</v>
      </c>
      <c r="M37" s="94" t="s">
        <v>21</v>
      </c>
      <c r="N37" s="94" t="s">
        <v>22</v>
      </c>
    </row>
    <row r="38" spans="1:15" ht="15" customHeight="1" x14ac:dyDescent="0.25">
      <c r="A38" s="311" t="s">
        <v>83</v>
      </c>
      <c r="B38" s="312"/>
      <c r="C38" s="313"/>
      <c r="D38" s="291"/>
      <c r="E38" s="291"/>
      <c r="F38" s="290"/>
      <c r="G38" s="268"/>
      <c r="H38" s="268"/>
      <c r="I38" s="686"/>
      <c r="J38" s="687"/>
      <c r="K38" s="283"/>
      <c r="L38" s="288"/>
      <c r="M38" s="288"/>
      <c r="N38" s="287"/>
    </row>
    <row r="39" spans="1:15" x14ac:dyDescent="0.25">
      <c r="A39" s="28"/>
      <c r="B39" s="28"/>
      <c r="C39" s="28"/>
      <c r="D39" s="28"/>
      <c r="E39" s="28"/>
      <c r="F39" s="28"/>
      <c r="I39" s="40"/>
      <c r="J39" s="40"/>
      <c r="K39" s="41"/>
      <c r="L39" s="42"/>
      <c r="M39" s="42"/>
      <c r="N39" s="41"/>
    </row>
    <row r="40" spans="1:15" ht="19.5" customHeight="1" x14ac:dyDescent="0.25">
      <c r="A40" s="28"/>
      <c r="B40" s="28"/>
      <c r="C40" s="28"/>
      <c r="D40" s="28"/>
      <c r="E40" s="28"/>
      <c r="F40" s="28"/>
    </row>
    <row r="41" spans="1:15" ht="19.5" customHeight="1" x14ac:dyDescent="0.25">
      <c r="A41" s="28"/>
      <c r="B41" s="28"/>
      <c r="C41" s="28"/>
      <c r="D41" s="28"/>
      <c r="E41" s="28"/>
      <c r="F41" s="28"/>
    </row>
    <row r="42" spans="1:15" ht="19.5" customHeight="1" x14ac:dyDescent="0.25"/>
    <row r="43" spans="1:15" ht="19.5" customHeight="1" x14ac:dyDescent="0.25"/>
    <row r="44" spans="1:15" s="28" customFormat="1" ht="16.5" customHeight="1" x14ac:dyDescent="0.25">
      <c r="A44" s="25"/>
      <c r="B44" s="25"/>
      <c r="C44" s="26"/>
      <c r="D44" s="27"/>
      <c r="E44" s="27"/>
      <c r="F44" s="26"/>
      <c r="I44" s="16"/>
      <c r="J44" s="16"/>
      <c r="K44" s="16"/>
      <c r="L44" s="16"/>
      <c r="M44" s="16"/>
      <c r="N44" s="16"/>
      <c r="O44" s="421"/>
    </row>
    <row r="45" spans="1:15" s="28" customFormat="1" ht="15.75" customHeight="1" x14ac:dyDescent="0.25">
      <c r="A45" s="25"/>
      <c r="B45" s="25"/>
      <c r="C45" s="26"/>
      <c r="D45" s="27"/>
      <c r="E45" s="27"/>
      <c r="F45" s="26"/>
      <c r="I45" s="16"/>
      <c r="J45" s="16"/>
      <c r="K45" s="16"/>
      <c r="L45" s="16"/>
      <c r="M45" s="16"/>
      <c r="N45" s="16"/>
      <c r="O45" s="421"/>
    </row>
    <row r="46" spans="1:15" s="28" customFormat="1" ht="20.100000000000001" customHeight="1" x14ac:dyDescent="0.25">
      <c r="O46" s="421"/>
    </row>
    <row r="47" spans="1:15" s="28" customFormat="1" ht="20.100000000000001" customHeight="1" x14ac:dyDescent="0.25">
      <c r="O47" s="421"/>
    </row>
    <row r="48" spans="1:15" x14ac:dyDescent="0.25">
      <c r="A48" s="28"/>
      <c r="B48" s="28"/>
      <c r="C48" s="28"/>
      <c r="D48" s="28"/>
      <c r="E48" s="28"/>
      <c r="F48" s="28"/>
      <c r="I48" s="28"/>
      <c r="J48" s="28"/>
      <c r="K48" s="28"/>
      <c r="L48" s="28"/>
      <c r="M48" s="28"/>
      <c r="N48" s="28"/>
    </row>
    <row r="49" spans="1:15" x14ac:dyDescent="0.25">
      <c r="A49" s="28"/>
      <c r="B49" s="28"/>
      <c r="C49" s="28"/>
      <c r="D49" s="28"/>
      <c r="E49" s="28"/>
      <c r="F49" s="28"/>
      <c r="I49" s="28"/>
      <c r="J49" s="28"/>
      <c r="K49" s="28"/>
      <c r="L49" s="28"/>
      <c r="M49" s="28"/>
      <c r="N49" s="28"/>
    </row>
    <row r="50" spans="1:15" s="28" customFormat="1" ht="16.5" customHeight="1" x14ac:dyDescent="0.25">
      <c r="I50" s="16"/>
      <c r="J50" s="16"/>
      <c r="K50" s="16"/>
      <c r="L50" s="16"/>
      <c r="M50" s="16"/>
      <c r="N50" s="16"/>
      <c r="O50" s="421"/>
    </row>
    <row r="51" spans="1:15" s="28" customFormat="1" ht="15.75" customHeight="1" x14ac:dyDescent="0.25">
      <c r="I51" s="16"/>
      <c r="J51" s="16"/>
      <c r="K51" s="16"/>
      <c r="L51" s="16"/>
      <c r="M51" s="16"/>
      <c r="N51" s="16"/>
      <c r="O51" s="421"/>
    </row>
    <row r="52" spans="1:15" s="28" customFormat="1" ht="20.100000000000001" customHeight="1" x14ac:dyDescent="0.25">
      <c r="O52" s="421"/>
    </row>
    <row r="53" spans="1:15" s="28" customFormat="1" ht="20.100000000000001" customHeight="1" x14ac:dyDescent="0.25">
      <c r="O53" s="421"/>
    </row>
    <row r="54" spans="1:15" s="28" customFormat="1" ht="46.5" customHeight="1" x14ac:dyDescent="0.25">
      <c r="O54" s="421"/>
    </row>
    <row r="55" spans="1:15" s="28" customFormat="1" ht="46.5" customHeight="1" x14ac:dyDescent="0.25">
      <c r="O55" s="421"/>
    </row>
    <row r="56" spans="1:15" s="28" customFormat="1" ht="20.100000000000001" customHeight="1" x14ac:dyDescent="0.25">
      <c r="O56" s="421"/>
    </row>
    <row r="57" spans="1:15" s="28" customFormat="1" ht="20.100000000000001" customHeight="1" x14ac:dyDescent="0.25">
      <c r="O57" s="421"/>
    </row>
    <row r="58" spans="1:15" s="28" customFormat="1" ht="20.100000000000001" customHeight="1" x14ac:dyDescent="0.25">
      <c r="O58" s="421"/>
    </row>
    <row r="59" spans="1:15" s="28" customFormat="1" ht="46.5" customHeight="1" x14ac:dyDescent="0.25">
      <c r="O59" s="421"/>
    </row>
    <row r="60" spans="1:15" s="28" customFormat="1" ht="46.5" customHeight="1" x14ac:dyDescent="0.25">
      <c r="O60" s="421"/>
    </row>
    <row r="61" spans="1:15" s="28" customFormat="1" ht="20.100000000000001" customHeight="1" x14ac:dyDescent="0.25">
      <c r="O61" s="421"/>
    </row>
    <row r="62" spans="1:15" s="28" customFormat="1" ht="20.100000000000001" customHeight="1" x14ac:dyDescent="0.25">
      <c r="O62" s="421"/>
    </row>
    <row r="63" spans="1:15" s="28" customFormat="1" ht="24.75" customHeight="1" x14ac:dyDescent="0.25">
      <c r="O63" s="421"/>
    </row>
    <row r="64" spans="1:15" s="28" customFormat="1" ht="12.75" customHeight="1" x14ac:dyDescent="0.25">
      <c r="O64" s="421"/>
    </row>
    <row r="65" spans="1:15" s="28" customFormat="1" ht="14.25" customHeight="1" x14ac:dyDescent="0.25">
      <c r="O65" s="421"/>
    </row>
    <row r="66" spans="1:15" s="28" customFormat="1" ht="27.75" customHeight="1" x14ac:dyDescent="0.25">
      <c r="O66" s="421"/>
    </row>
    <row r="67" spans="1:15" s="28" customFormat="1" ht="11.25" customHeight="1" x14ac:dyDescent="0.25">
      <c r="O67" s="421"/>
    </row>
    <row r="68" spans="1:15" s="28" customFormat="1" ht="11.25" customHeight="1" x14ac:dyDescent="0.25">
      <c r="O68" s="421"/>
    </row>
    <row r="69" spans="1:15" s="28" customFormat="1" ht="17.25" customHeight="1" x14ac:dyDescent="0.25">
      <c r="O69" s="421"/>
    </row>
    <row r="70" spans="1:15" s="28" customFormat="1" ht="11.25" customHeight="1" x14ac:dyDescent="0.25">
      <c r="O70" s="421"/>
    </row>
    <row r="71" spans="1:15" s="28" customFormat="1" ht="20.100000000000001" customHeight="1" x14ac:dyDescent="0.25">
      <c r="A71" s="16"/>
      <c r="B71" s="16"/>
      <c r="C71" s="16"/>
      <c r="D71" s="16"/>
      <c r="E71" s="16"/>
      <c r="F71" s="16"/>
      <c r="O71" s="421"/>
    </row>
    <row r="72" spans="1:15" s="28" customFormat="1" ht="11.25" customHeight="1" x14ac:dyDescent="0.25">
      <c r="A72" s="16"/>
      <c r="B72" s="16"/>
      <c r="C72" s="16"/>
      <c r="D72" s="16"/>
      <c r="E72" s="16"/>
      <c r="F72" s="16"/>
      <c r="O72" s="421"/>
    </row>
    <row r="73" spans="1:15" s="28" customFormat="1" ht="20.100000000000001" customHeight="1" x14ac:dyDescent="0.25">
      <c r="A73" s="16"/>
      <c r="B73" s="16"/>
      <c r="C73" s="16"/>
      <c r="D73" s="16"/>
      <c r="E73" s="16"/>
      <c r="F73" s="16"/>
      <c r="O73" s="421"/>
    </row>
    <row r="74" spans="1:15" s="28" customFormat="1" ht="20.100000000000001" customHeight="1" x14ac:dyDescent="0.25">
      <c r="A74" s="16"/>
      <c r="B74" s="16"/>
      <c r="C74" s="16"/>
      <c r="D74" s="16"/>
      <c r="E74" s="16"/>
      <c r="F74" s="16"/>
      <c r="O74" s="421"/>
    </row>
    <row r="75" spans="1:15" s="28" customFormat="1" ht="33" customHeight="1" x14ac:dyDescent="0.25">
      <c r="A75" s="16"/>
      <c r="B75" s="16"/>
      <c r="C75" s="16"/>
      <c r="D75" s="16"/>
      <c r="E75" s="16"/>
      <c r="F75" s="16"/>
      <c r="O75" s="421"/>
    </row>
    <row r="76" spans="1:15" s="28" customFormat="1" ht="20.100000000000001" customHeight="1" x14ac:dyDescent="0.25">
      <c r="A76" s="16"/>
      <c r="B76" s="16"/>
      <c r="C76" s="16"/>
      <c r="D76" s="16"/>
      <c r="E76" s="16"/>
      <c r="F76" s="16"/>
      <c r="O76" s="421"/>
    </row>
    <row r="77" spans="1:15" x14ac:dyDescent="0.25">
      <c r="I77" s="28"/>
      <c r="J77" s="28"/>
      <c r="K77" s="28"/>
      <c r="L77" s="28"/>
      <c r="M77" s="28"/>
      <c r="N77" s="28"/>
    </row>
    <row r="78" spans="1:15" x14ac:dyDescent="0.25">
      <c r="I78" s="28"/>
      <c r="J78" s="28"/>
      <c r="K78" s="28"/>
      <c r="L78" s="28"/>
      <c r="M78" s="28"/>
      <c r="N78" s="28"/>
    </row>
  </sheetData>
  <sheetProtection password="C4C2" sheet="1" objects="1" scenarios="1" selectLockedCells="1"/>
  <mergeCells count="15">
    <mergeCell ref="A34:B34"/>
    <mergeCell ref="I37:J38"/>
    <mergeCell ref="I13:N13"/>
    <mergeCell ref="A5:N5"/>
    <mergeCell ref="A1:N1"/>
    <mergeCell ref="A2:N2"/>
    <mergeCell ref="A3:N3"/>
    <mergeCell ref="B15:F15"/>
    <mergeCell ref="B16:F16"/>
    <mergeCell ref="B17:F17"/>
    <mergeCell ref="B18:F18"/>
    <mergeCell ref="A20:B20"/>
    <mergeCell ref="A27:B27"/>
    <mergeCell ref="A13:B13"/>
    <mergeCell ref="B14:F14"/>
  </mergeCells>
  <dataValidations count="3">
    <dataValidation allowBlank="1" showErrorMessage="1" promptTitle="Type" prompt="Choisir dans la liste" sqref="N9 N11"/>
    <dataValidation allowBlank="1" showInputMessage="1" sqref="I8:I9 B8"/>
    <dataValidation allowBlank="1" showInputMessage="1" showErrorMessage="1" promptTitle="Type" prompt="Choisir le niveau" sqref="M11 M9"/>
  </dataValidations>
  <printOptions horizontalCentered="1" verticalCentered="1"/>
  <pageMargins left="0.19685039370078741" right="0.19685039370078741" top="0.19685039370078741" bottom="0.19685039370078741" header="0" footer="0"/>
  <pageSetup paperSize="9" orientation="landscape" horizontalDpi="0"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dimension ref="A1:I81"/>
  <sheetViews>
    <sheetView topLeftCell="A43" workbookViewId="0">
      <selection activeCell="A14" sqref="A14:B15"/>
    </sheetView>
  </sheetViews>
  <sheetFormatPr baseColWidth="10" defaultColWidth="11.42578125" defaultRowHeight="15.75" x14ac:dyDescent="0.25"/>
  <cols>
    <col min="1" max="1" width="15.85546875" style="16" customWidth="1"/>
    <col min="2" max="2" width="32.42578125" style="16" customWidth="1"/>
    <col min="3" max="6" width="11.85546875" style="16" customWidth="1"/>
    <col min="7" max="7" width="0" style="16" hidden="1" customWidth="1"/>
    <col min="8" max="16384" width="11.42578125" style="16"/>
  </cols>
  <sheetData>
    <row r="1" spans="1:9" ht="18" customHeight="1" x14ac:dyDescent="0.25">
      <c r="A1"/>
      <c r="B1"/>
      <c r="C1"/>
      <c r="D1"/>
      <c r="E1"/>
      <c r="F1"/>
    </row>
    <row r="2" spans="1:9" customFormat="1" ht="18" customHeight="1" x14ac:dyDescent="0.25">
      <c r="A2" s="704" t="s">
        <v>0</v>
      </c>
      <c r="B2" s="704"/>
      <c r="C2" s="704"/>
      <c r="D2" s="704"/>
      <c r="E2" s="704"/>
      <c r="F2" s="704"/>
    </row>
    <row r="3" spans="1:9" s="1" customFormat="1" ht="18" customHeight="1" x14ac:dyDescent="0.3">
      <c r="A3" s="705" t="s">
        <v>87</v>
      </c>
      <c r="B3" s="705"/>
      <c r="C3" s="705"/>
      <c r="D3" s="705"/>
      <c r="E3" s="705"/>
      <c r="F3" s="705"/>
      <c r="G3" s="96"/>
    </row>
    <row r="4" spans="1:9" customFormat="1" ht="18" customHeight="1" x14ac:dyDescent="0.3">
      <c r="A4" s="668" t="str">
        <f>i_ref_formation</f>
        <v/>
      </c>
      <c r="B4" s="668"/>
      <c r="C4" s="668"/>
      <c r="D4" s="668"/>
      <c r="E4" s="668"/>
      <c r="F4" s="668"/>
      <c r="G4" s="55"/>
    </row>
    <row r="5" spans="1:9" customFormat="1" ht="18" customHeight="1" x14ac:dyDescent="0.25">
      <c r="A5" s="16"/>
      <c r="B5" s="16"/>
      <c r="C5" s="16"/>
      <c r="D5" s="16"/>
      <c r="E5" s="16"/>
      <c r="F5" s="16"/>
      <c r="G5" s="13"/>
    </row>
    <row r="6" spans="1:9" customFormat="1" ht="80.25" customHeight="1" x14ac:dyDescent="0.25">
      <c r="A6" s="710" t="s">
        <v>89</v>
      </c>
      <c r="B6" s="710"/>
      <c r="C6" s="710"/>
      <c r="D6" s="710"/>
      <c r="E6" s="710"/>
      <c r="F6" s="710"/>
    </row>
    <row r="7" spans="1:9" customFormat="1" ht="18" customHeight="1" x14ac:dyDescent="0.25">
      <c r="A7" s="95"/>
      <c r="B7" s="95"/>
      <c r="C7" s="95"/>
      <c r="D7" s="95"/>
      <c r="E7" s="95"/>
      <c r="F7" s="95"/>
    </row>
    <row r="8" spans="1:9" s="4" customFormat="1" ht="18" customHeight="1" x14ac:dyDescent="0.2">
      <c r="A8" s="171" t="s">
        <v>140</v>
      </c>
      <c r="B8" s="205" t="str">
        <f>region</f>
        <v>Choisir…</v>
      </c>
      <c r="C8" s="171" t="s">
        <v>1374</v>
      </c>
      <c r="D8" s="190" t="str">
        <f>i_club</f>
        <v/>
      </c>
      <c r="F8" s="190"/>
      <c r="G8" s="56"/>
    </row>
    <row r="9" spans="1:9" s="4" customFormat="1" ht="18" customHeight="1" x14ac:dyDescent="0.2">
      <c r="A9" s="171" t="s">
        <v>1372</v>
      </c>
      <c r="B9" s="205">
        <f>i_annee_formation</f>
        <v>2020</v>
      </c>
      <c r="C9" s="171" t="s">
        <v>1375</v>
      </c>
      <c r="D9" s="197">
        <f>i_c_club</f>
        <v>0</v>
      </c>
      <c r="F9" s="191"/>
      <c r="G9" s="56"/>
    </row>
    <row r="10" spans="1:9" s="4" customFormat="1" ht="6" customHeight="1" x14ac:dyDescent="0.2">
      <c r="A10" s="99"/>
      <c r="B10" s="205"/>
      <c r="C10" s="194"/>
      <c r="D10" s="198"/>
      <c r="F10" s="192"/>
      <c r="G10" s="15"/>
      <c r="I10" s="104"/>
    </row>
    <row r="11" spans="1:9" s="4" customFormat="1" ht="18" customHeight="1" x14ac:dyDescent="0.2">
      <c r="A11" s="97" t="s">
        <v>1373</v>
      </c>
      <c r="B11" s="204" t="str">
        <f>i_type_formation</f>
        <v>Choisir…</v>
      </c>
      <c r="C11" s="104" t="s">
        <v>93</v>
      </c>
      <c r="D11" s="190">
        <f>i_c_postal</f>
        <v>0</v>
      </c>
      <c r="F11" s="193"/>
      <c r="G11" s="57"/>
      <c r="I11" s="171"/>
    </row>
    <row r="12" spans="1:9" s="4" customFormat="1" ht="18" customHeight="1" x14ac:dyDescent="0.2">
      <c r="A12" s="97" t="s">
        <v>107</v>
      </c>
      <c r="B12" s="204" t="str">
        <f>i_num_formation</f>
        <v>Choisir…</v>
      </c>
      <c r="C12" s="171" t="s">
        <v>94</v>
      </c>
      <c r="D12" s="190">
        <f>i_ville</f>
        <v>0</v>
      </c>
      <c r="F12" s="190"/>
      <c r="G12" s="56"/>
    </row>
    <row r="13" spans="1:9" s="4" customFormat="1" ht="9.75" customHeight="1" x14ac:dyDescent="0.2">
      <c r="A13" s="99"/>
      <c r="B13" s="205"/>
      <c r="C13" s="195"/>
      <c r="D13" s="170"/>
      <c r="F13" s="173"/>
      <c r="G13" s="15"/>
    </row>
    <row r="14" spans="1:9" s="4" customFormat="1" ht="18" customHeight="1" x14ac:dyDescent="0.2">
      <c r="A14" s="97" t="s">
        <v>172</v>
      </c>
      <c r="B14" s="204" t="str">
        <f>i_nom_formateur1</f>
        <v>Choisir…</v>
      </c>
      <c r="C14" s="98" t="s">
        <v>169</v>
      </c>
      <c r="D14" s="170" t="str">
        <f>i_niv_formateur1</f>
        <v/>
      </c>
      <c r="F14" s="173"/>
      <c r="G14" s="56"/>
    </row>
    <row r="15" spans="1:9" s="4" customFormat="1" ht="18" customHeight="1" x14ac:dyDescent="0.2">
      <c r="A15" s="97" t="s">
        <v>173</v>
      </c>
      <c r="B15" s="204" t="str">
        <f>IF(i_nom_formateur2&gt;"0",i_nom_formateur2,"")</f>
        <v>Choisir…</v>
      </c>
      <c r="C15" s="98" t="s">
        <v>169</v>
      </c>
      <c r="D15" s="170" t="str">
        <f>i_niv_formateur2</f>
        <v/>
      </c>
      <c r="F15" s="173"/>
      <c r="G15" s="56"/>
    </row>
    <row r="16" spans="1:9" ht="20.100000000000001" customHeight="1" x14ac:dyDescent="0.25">
      <c r="A16" s="18"/>
      <c r="B16" s="19"/>
      <c r="C16" s="20"/>
      <c r="D16" s="20"/>
      <c r="E16" s="20"/>
      <c r="F16" s="20"/>
    </row>
    <row r="17" spans="1:6" s="20" customFormat="1" ht="20.100000000000001" customHeight="1" x14ac:dyDescent="0.25">
      <c r="A17" s="22"/>
      <c r="B17" s="23"/>
    </row>
    <row r="18" spans="1:6" s="20" customFormat="1" ht="20.100000000000001" customHeight="1" x14ac:dyDescent="0.25">
      <c r="A18" s="706" t="s">
        <v>1376</v>
      </c>
      <c r="B18" s="707"/>
      <c r="C18" s="240"/>
      <c r="D18" s="240"/>
      <c r="E18" s="240"/>
      <c r="F18" s="241"/>
    </row>
    <row r="19" spans="1:6" s="20" customFormat="1" ht="20.100000000000001" customHeight="1" x14ac:dyDescent="0.25">
      <c r="A19" s="65" t="s">
        <v>88</v>
      </c>
      <c r="B19" s="711"/>
      <c r="C19" s="712"/>
      <c r="D19" s="712"/>
      <c r="E19" s="712"/>
      <c r="F19" s="713"/>
    </row>
    <row r="20" spans="1:6" s="20" customFormat="1" ht="20.100000000000001" customHeight="1" x14ac:dyDescent="0.25">
      <c r="A20" s="65" t="s">
        <v>12</v>
      </c>
      <c r="B20" s="711"/>
      <c r="C20" s="712"/>
      <c r="D20" s="712"/>
      <c r="E20" s="712"/>
      <c r="F20" s="713"/>
    </row>
    <row r="21" spans="1:6" s="20" customFormat="1" ht="20.100000000000001" customHeight="1" x14ac:dyDescent="0.25">
      <c r="A21" s="65" t="s">
        <v>13</v>
      </c>
      <c r="B21" s="711"/>
      <c r="C21" s="712"/>
      <c r="D21" s="712"/>
      <c r="E21" s="712"/>
      <c r="F21" s="713"/>
    </row>
    <row r="22" spans="1:6" s="20" customFormat="1" ht="20.100000000000001" customHeight="1" x14ac:dyDescent="0.25">
      <c r="A22" s="65" t="s">
        <v>1</v>
      </c>
      <c r="B22" s="711"/>
      <c r="C22" s="712"/>
      <c r="D22" s="712"/>
      <c r="E22" s="712"/>
      <c r="F22" s="713"/>
    </row>
    <row r="23" spans="1:6" s="20" customFormat="1" ht="20.100000000000001" customHeight="1" x14ac:dyDescent="0.25">
      <c r="A23" s="65" t="s">
        <v>69</v>
      </c>
      <c r="B23" s="711"/>
      <c r="C23" s="712"/>
      <c r="D23" s="712"/>
      <c r="E23" s="712"/>
      <c r="F23" s="713"/>
    </row>
    <row r="24" spans="1:6" s="20" customFormat="1" ht="20.100000000000001" customHeight="1" x14ac:dyDescent="0.25">
      <c r="A24" s="66"/>
      <c r="B24" s="48"/>
      <c r="C24" s="48"/>
      <c r="D24" s="48"/>
      <c r="E24" s="48"/>
      <c r="F24" s="48"/>
    </row>
    <row r="25" spans="1:6" s="20" customFormat="1" ht="20.100000000000001" customHeight="1" x14ac:dyDescent="0.25">
      <c r="A25" s="67"/>
      <c r="B25" s="67"/>
      <c r="C25" s="68"/>
    </row>
    <row r="26" spans="1:6" s="69" customFormat="1" ht="20.100000000000001" customHeight="1" x14ac:dyDescent="0.25">
      <c r="A26" s="708" t="s">
        <v>3</v>
      </c>
      <c r="B26" s="709"/>
      <c r="C26" s="242" t="s">
        <v>19</v>
      </c>
      <c r="D26" s="242" t="s">
        <v>20</v>
      </c>
      <c r="E26" s="242" t="s">
        <v>21</v>
      </c>
      <c r="F26" s="242" t="s">
        <v>22</v>
      </c>
    </row>
    <row r="27" spans="1:6" s="73" customFormat="1" ht="20.100000000000001" customHeight="1" x14ac:dyDescent="0.25">
      <c r="A27" s="30" t="s">
        <v>37</v>
      </c>
      <c r="B27" s="70"/>
      <c r="C27" s="71"/>
      <c r="D27" s="72"/>
      <c r="E27" s="72"/>
      <c r="F27" s="71"/>
    </row>
    <row r="28" spans="1:6" s="73" customFormat="1" ht="20.100000000000001" customHeight="1" x14ac:dyDescent="0.25">
      <c r="A28" s="30" t="s">
        <v>70</v>
      </c>
      <c r="B28" s="70"/>
      <c r="C28" s="74"/>
      <c r="D28" s="75"/>
      <c r="E28" s="75"/>
      <c r="F28" s="74"/>
    </row>
    <row r="29" spans="1:6" s="73" customFormat="1" ht="20.100000000000001" customHeight="1" x14ac:dyDescent="0.25">
      <c r="A29" s="30" t="s">
        <v>71</v>
      </c>
      <c r="B29" s="70"/>
      <c r="C29" s="74"/>
      <c r="D29" s="75"/>
      <c r="E29" s="75"/>
      <c r="F29" s="74"/>
    </row>
    <row r="30" spans="1:6" s="73" customFormat="1" ht="20.100000000000001" customHeight="1" x14ac:dyDescent="0.25">
      <c r="A30" s="30" t="s">
        <v>72</v>
      </c>
      <c r="B30" s="70"/>
      <c r="C30" s="74"/>
      <c r="D30" s="75"/>
      <c r="E30" s="75"/>
      <c r="F30" s="74"/>
    </row>
    <row r="31" spans="1:6" s="73" customFormat="1" ht="20.100000000000001" customHeight="1" x14ac:dyDescent="0.25">
      <c r="A31" s="76" t="s">
        <v>73</v>
      </c>
      <c r="B31" s="77"/>
      <c r="C31" s="74"/>
      <c r="D31" s="75"/>
      <c r="E31" s="75"/>
      <c r="F31" s="74"/>
    </row>
    <row r="32" spans="1:6" s="73" customFormat="1" ht="20.100000000000001" customHeight="1" x14ac:dyDescent="0.25">
      <c r="A32" s="78"/>
      <c r="B32" s="25"/>
      <c r="C32" s="26"/>
      <c r="D32" s="27"/>
      <c r="E32" s="27"/>
      <c r="F32" s="26"/>
    </row>
    <row r="33" spans="1:6" s="28" customFormat="1" ht="14.25" customHeight="1" x14ac:dyDescent="0.25">
      <c r="B33" s="79"/>
      <c r="C33" s="80"/>
      <c r="E33" s="81"/>
    </row>
    <row r="34" spans="1:6" s="28" customFormat="1" ht="20.100000000000001" customHeight="1" x14ac:dyDescent="0.25">
      <c r="A34" s="708" t="s">
        <v>74</v>
      </c>
      <c r="B34" s="709"/>
      <c r="C34" s="242" t="s">
        <v>19</v>
      </c>
      <c r="D34" s="242" t="s">
        <v>20</v>
      </c>
      <c r="E34" s="242" t="s">
        <v>21</v>
      </c>
      <c r="F34" s="242" t="s">
        <v>22</v>
      </c>
    </row>
    <row r="35" spans="1:6" s="28" customFormat="1" ht="20.100000000000001" customHeight="1" x14ac:dyDescent="0.25">
      <c r="A35" s="76" t="s">
        <v>75</v>
      </c>
      <c r="B35" s="77"/>
      <c r="C35" s="71"/>
      <c r="D35" s="72"/>
      <c r="E35" s="72"/>
      <c r="F35" s="71"/>
    </row>
    <row r="36" spans="1:6" s="28" customFormat="1" ht="20.100000000000001" customHeight="1" x14ac:dyDescent="0.25">
      <c r="A36" s="82" t="s">
        <v>76</v>
      </c>
      <c r="B36" s="83"/>
      <c r="C36" s="74"/>
      <c r="D36" s="75"/>
      <c r="E36" s="75"/>
      <c r="F36" s="74"/>
    </row>
    <row r="37" spans="1:6" s="28" customFormat="1" ht="20.100000000000001" customHeight="1" x14ac:dyDescent="0.25">
      <c r="A37" s="84" t="s">
        <v>77</v>
      </c>
      <c r="B37" s="85"/>
      <c r="C37" s="74"/>
      <c r="D37" s="75"/>
      <c r="E37" s="75"/>
      <c r="F37" s="74"/>
    </row>
    <row r="38" spans="1:6" s="28" customFormat="1" ht="20.100000000000001" customHeight="1" x14ac:dyDescent="0.25">
      <c r="A38" s="82" t="s">
        <v>78</v>
      </c>
      <c r="B38" s="83"/>
      <c r="C38" s="74"/>
      <c r="D38" s="75"/>
      <c r="E38" s="75"/>
      <c r="F38" s="74"/>
    </row>
    <row r="39" spans="1:6" s="28" customFormat="1" ht="19.5" customHeight="1" x14ac:dyDescent="0.25">
      <c r="A39" s="82" t="s">
        <v>79</v>
      </c>
      <c r="B39" s="83"/>
      <c r="C39" s="74"/>
      <c r="D39" s="75"/>
      <c r="E39" s="75"/>
      <c r="F39" s="74"/>
    </row>
    <row r="41" spans="1:6" x14ac:dyDescent="0.25">
      <c r="A41" s="25"/>
      <c r="B41" s="25"/>
      <c r="C41" s="26"/>
      <c r="D41" s="27"/>
      <c r="E41" s="27"/>
      <c r="F41" s="26"/>
    </row>
    <row r="42" spans="1:6" x14ac:dyDescent="0.25">
      <c r="A42" s="25"/>
      <c r="B42" s="25"/>
      <c r="C42" s="26"/>
      <c r="D42" s="27"/>
      <c r="E42" s="27"/>
      <c r="F42" s="26"/>
    </row>
    <row r="43" spans="1:6" x14ac:dyDescent="0.25">
      <c r="A43" s="25"/>
      <c r="B43" s="25"/>
      <c r="C43" s="26"/>
      <c r="D43" s="27"/>
      <c r="E43" s="27"/>
      <c r="F43" s="26"/>
    </row>
    <row r="44" spans="1:6" x14ac:dyDescent="0.25">
      <c r="A44" s="25"/>
      <c r="B44" s="25"/>
      <c r="C44" s="26"/>
      <c r="D44" s="27"/>
      <c r="E44" s="27"/>
      <c r="F44" s="26"/>
    </row>
    <row r="45" spans="1:6" ht="19.5" customHeight="1" x14ac:dyDescent="0.25">
      <c r="A45" s="708" t="s">
        <v>18</v>
      </c>
      <c r="B45" s="709"/>
      <c r="C45" s="242" t="s">
        <v>19</v>
      </c>
      <c r="D45" s="242" t="s">
        <v>20</v>
      </c>
      <c r="E45" s="242" t="s">
        <v>21</v>
      </c>
      <c r="F45" s="242" t="s">
        <v>22</v>
      </c>
    </row>
    <row r="46" spans="1:6" ht="19.5" customHeight="1" x14ac:dyDescent="0.25">
      <c r="A46" s="76" t="s">
        <v>80</v>
      </c>
      <c r="B46" s="77"/>
      <c r="C46" s="71"/>
      <c r="D46" s="72"/>
      <c r="E46" s="72"/>
      <c r="F46" s="71"/>
    </row>
    <row r="47" spans="1:6" ht="19.5" customHeight="1" x14ac:dyDescent="0.25">
      <c r="A47" s="82" t="s">
        <v>81</v>
      </c>
      <c r="B47" s="83"/>
      <c r="C47" s="74"/>
      <c r="D47" s="75"/>
      <c r="E47" s="75"/>
      <c r="F47" s="74"/>
    </row>
    <row r="48" spans="1:6" ht="19.5" customHeight="1" x14ac:dyDescent="0.25">
      <c r="A48" s="200" t="s">
        <v>82</v>
      </c>
      <c r="B48" s="201"/>
      <c r="C48" s="74"/>
      <c r="D48" s="75"/>
      <c r="E48" s="75"/>
      <c r="F48" s="74"/>
    </row>
    <row r="49" spans="1:6" s="28" customFormat="1" ht="16.5" customHeight="1" x14ac:dyDescent="0.25">
      <c r="A49" s="202" t="s">
        <v>83</v>
      </c>
      <c r="B49" s="203"/>
      <c r="C49" s="199"/>
      <c r="D49" s="75"/>
      <c r="E49" s="75"/>
      <c r="F49" s="74"/>
    </row>
    <row r="50" spans="1:6" s="28" customFormat="1" ht="15.75" customHeight="1" x14ac:dyDescent="0.25"/>
    <row r="51" spans="1:6" s="28" customFormat="1" ht="20.100000000000001" customHeight="1" x14ac:dyDescent="0.25"/>
    <row r="52" spans="1:6" s="28" customFormat="1" ht="20.100000000000001" customHeight="1" x14ac:dyDescent="0.25"/>
    <row r="55" spans="1:6" s="28" customFormat="1" ht="16.5" customHeight="1" x14ac:dyDescent="0.25">
      <c r="A55" s="25"/>
      <c r="B55" s="25"/>
      <c r="C55" s="26"/>
      <c r="D55" s="27"/>
      <c r="E55" s="27"/>
      <c r="F55" s="26"/>
    </row>
    <row r="56" spans="1:6" s="28" customFormat="1" ht="15.75" customHeight="1" x14ac:dyDescent="0.25">
      <c r="A56" s="25"/>
      <c r="B56" s="25"/>
      <c r="C56" s="26"/>
      <c r="D56" s="27"/>
      <c r="E56" s="27"/>
      <c r="F56" s="26"/>
    </row>
    <row r="57" spans="1:6" s="28" customFormat="1" ht="20.100000000000001" customHeight="1" x14ac:dyDescent="0.25">
      <c r="A57" s="708" t="s">
        <v>84</v>
      </c>
      <c r="B57" s="709"/>
      <c r="C57" s="238"/>
      <c r="D57" s="238"/>
      <c r="E57" s="238"/>
      <c r="F57" s="239"/>
    </row>
    <row r="58" spans="1:6" s="28" customFormat="1" ht="20.100000000000001" customHeight="1" x14ac:dyDescent="0.25">
      <c r="A58" s="30" t="s">
        <v>42</v>
      </c>
      <c r="B58" s="70"/>
      <c r="C58" s="86"/>
      <c r="D58" s="27"/>
      <c r="E58" s="27"/>
      <c r="F58" s="31"/>
    </row>
    <row r="59" spans="1:6" s="28" customFormat="1" ht="46.5" customHeight="1" x14ac:dyDescent="0.25">
      <c r="A59" s="32"/>
      <c r="B59" s="70"/>
      <c r="C59" s="86"/>
      <c r="D59" s="27"/>
      <c r="E59" s="27"/>
      <c r="F59" s="31"/>
    </row>
    <row r="60" spans="1:6" s="28" customFormat="1" ht="46.5" customHeight="1" x14ac:dyDescent="0.25">
      <c r="A60" s="32"/>
      <c r="B60" s="70"/>
      <c r="C60" s="86"/>
      <c r="D60" s="27"/>
      <c r="E60" s="27"/>
      <c r="F60" s="31"/>
    </row>
    <row r="61" spans="1:6" s="28" customFormat="1" ht="20.100000000000001" customHeight="1" x14ac:dyDescent="0.25">
      <c r="A61" s="32"/>
      <c r="B61" s="70"/>
      <c r="C61" s="86"/>
      <c r="D61" s="27"/>
      <c r="E61" s="27"/>
      <c r="F61" s="31"/>
    </row>
    <row r="62" spans="1:6" s="28" customFormat="1" ht="20.100000000000001" customHeight="1" x14ac:dyDescent="0.25">
      <c r="A62" s="33"/>
      <c r="B62" s="77"/>
      <c r="C62" s="87"/>
      <c r="D62" s="34"/>
      <c r="E62" s="34"/>
      <c r="F62" s="35"/>
    </row>
    <row r="63" spans="1:6" s="28" customFormat="1" ht="20.100000000000001" customHeight="1" x14ac:dyDescent="0.25">
      <c r="A63" s="36" t="s">
        <v>43</v>
      </c>
      <c r="B63" s="88"/>
      <c r="C63" s="89"/>
      <c r="D63" s="37"/>
      <c r="E63" s="37"/>
      <c r="F63" s="38"/>
    </row>
    <row r="64" spans="1:6" s="28" customFormat="1" ht="46.5" customHeight="1" x14ac:dyDescent="0.25">
      <c r="A64" s="32"/>
      <c r="B64" s="70"/>
      <c r="C64" s="86"/>
      <c r="D64" s="27"/>
      <c r="E64" s="27"/>
      <c r="F64" s="31"/>
    </row>
    <row r="65" spans="1:6" s="28" customFormat="1" ht="46.5" customHeight="1" x14ac:dyDescent="0.25">
      <c r="A65" s="32"/>
      <c r="B65" s="70"/>
      <c r="C65" s="86"/>
      <c r="D65" s="27"/>
      <c r="E65" s="27"/>
      <c r="F65" s="31"/>
    </row>
    <row r="66" spans="1:6" s="28" customFormat="1" ht="20.100000000000001" customHeight="1" x14ac:dyDescent="0.25">
      <c r="A66" s="32"/>
      <c r="B66" s="70"/>
      <c r="C66" s="86"/>
      <c r="D66" s="27"/>
      <c r="E66" s="27"/>
      <c r="F66" s="31"/>
    </row>
    <row r="67" spans="1:6" s="28" customFormat="1" ht="20.100000000000001" customHeight="1" x14ac:dyDescent="0.25">
      <c r="A67" s="33"/>
      <c r="B67" s="77"/>
      <c r="C67" s="87"/>
      <c r="D67" s="34"/>
      <c r="E67" s="34"/>
      <c r="F67" s="35"/>
    </row>
    <row r="68" spans="1:6" s="28" customFormat="1" ht="24.75" customHeight="1" x14ac:dyDescent="0.25">
      <c r="A68" s="90" t="s">
        <v>85</v>
      </c>
      <c r="B68" s="88"/>
      <c r="C68" s="86"/>
      <c r="D68" s="27"/>
      <c r="E68" s="27"/>
      <c r="F68" s="31"/>
    </row>
    <row r="69" spans="1:6" s="28" customFormat="1" ht="12.75" customHeight="1" x14ac:dyDescent="0.25">
      <c r="A69" s="91" t="s">
        <v>45</v>
      </c>
      <c r="B69" s="70"/>
      <c r="C69" s="86"/>
      <c r="D69" s="27"/>
      <c r="E69" s="27"/>
      <c r="F69" s="31"/>
    </row>
    <row r="70" spans="1:6" s="28" customFormat="1" ht="14.25" customHeight="1" x14ac:dyDescent="0.25">
      <c r="A70" s="92" t="s">
        <v>46</v>
      </c>
      <c r="B70" s="70"/>
      <c r="C70" s="86"/>
      <c r="D70" s="27"/>
      <c r="E70" s="27"/>
      <c r="F70" s="31"/>
    </row>
    <row r="71" spans="1:6" s="28" customFormat="1" ht="27.75" customHeight="1" x14ac:dyDescent="0.25">
      <c r="A71" s="92"/>
      <c r="B71" s="70"/>
      <c r="C71" s="86"/>
      <c r="D71" s="27"/>
      <c r="E71" s="27"/>
      <c r="F71" s="31"/>
    </row>
    <row r="72" spans="1:6" s="28" customFormat="1" ht="11.25" customHeight="1" x14ac:dyDescent="0.25">
      <c r="A72" s="91" t="s">
        <v>47</v>
      </c>
      <c r="B72" s="70"/>
      <c r="C72" s="86"/>
      <c r="D72" s="27"/>
      <c r="E72" s="27"/>
      <c r="F72" s="31"/>
    </row>
    <row r="73" spans="1:6" s="28" customFormat="1" ht="11.25" customHeight="1" x14ac:dyDescent="0.25">
      <c r="A73" s="91" t="s">
        <v>48</v>
      </c>
      <c r="B73" s="70"/>
      <c r="C73" s="86"/>
      <c r="D73" s="27"/>
      <c r="E73" s="27"/>
      <c r="F73" s="31"/>
    </row>
    <row r="74" spans="1:6" s="28" customFormat="1" ht="17.25" customHeight="1" x14ac:dyDescent="0.25">
      <c r="A74" s="91"/>
      <c r="B74" s="70"/>
      <c r="C74" s="86"/>
      <c r="D74" s="27"/>
      <c r="E74" s="27"/>
      <c r="F74" s="31"/>
    </row>
    <row r="75" spans="1:6" s="28" customFormat="1" ht="11.25" customHeight="1" x14ac:dyDescent="0.25">
      <c r="A75" s="93"/>
      <c r="B75" s="77"/>
      <c r="C75" s="87"/>
      <c r="D75" s="34"/>
      <c r="E75" s="34"/>
      <c r="F75" s="35"/>
    </row>
    <row r="76" spans="1:6" s="28" customFormat="1" ht="20.100000000000001" customHeight="1" x14ac:dyDescent="0.25">
      <c r="A76" s="39"/>
      <c r="B76" s="25"/>
      <c r="C76" s="26"/>
      <c r="D76" s="27"/>
      <c r="E76" s="27"/>
      <c r="F76" s="26"/>
    </row>
    <row r="77" spans="1:6" s="28" customFormat="1" ht="11.25" customHeight="1" x14ac:dyDescent="0.25">
      <c r="A77" s="39"/>
      <c r="B77" s="25"/>
      <c r="C77" s="26"/>
      <c r="D77" s="27"/>
      <c r="E77" s="27"/>
      <c r="F77" s="26"/>
    </row>
    <row r="78" spans="1:6" s="28" customFormat="1" ht="20.100000000000001" customHeight="1" x14ac:dyDescent="0.25">
      <c r="A78" s="25"/>
      <c r="B78" s="25"/>
      <c r="C78" s="26"/>
      <c r="D78" s="27"/>
      <c r="E78" s="27"/>
      <c r="F78" s="26"/>
    </row>
    <row r="79" spans="1:6" s="28" customFormat="1" ht="20.100000000000001" customHeight="1" x14ac:dyDescent="0.25">
      <c r="A79" s="700" t="s">
        <v>86</v>
      </c>
      <c r="B79" s="701"/>
      <c r="C79" s="94" t="s">
        <v>19</v>
      </c>
      <c r="D79" s="94" t="s">
        <v>20</v>
      </c>
      <c r="E79" s="94" t="s">
        <v>21</v>
      </c>
      <c r="F79" s="94" t="s">
        <v>22</v>
      </c>
    </row>
    <row r="80" spans="1:6" s="28" customFormat="1" ht="33" customHeight="1" x14ac:dyDescent="0.25">
      <c r="A80" s="702"/>
      <c r="B80" s="703"/>
      <c r="C80" s="35"/>
      <c r="D80" s="72"/>
      <c r="E80" s="72"/>
      <c r="F80" s="71"/>
    </row>
    <row r="81" spans="1:6" s="28" customFormat="1" ht="20.100000000000001" customHeight="1" x14ac:dyDescent="0.25">
      <c r="A81" s="40"/>
      <c r="B81" s="40"/>
      <c r="C81" s="41"/>
      <c r="D81" s="42"/>
      <c r="E81" s="42"/>
      <c r="F81" s="41"/>
    </row>
  </sheetData>
  <mergeCells count="15">
    <mergeCell ref="A79:B80"/>
    <mergeCell ref="A2:F2"/>
    <mergeCell ref="A3:F3"/>
    <mergeCell ref="A4:F4"/>
    <mergeCell ref="A18:B18"/>
    <mergeCell ref="A26:B26"/>
    <mergeCell ref="A34:B34"/>
    <mergeCell ref="A45:B45"/>
    <mergeCell ref="A57:B57"/>
    <mergeCell ref="A6:F6"/>
    <mergeCell ref="B20:F20"/>
    <mergeCell ref="B21:F21"/>
    <mergeCell ref="B22:F22"/>
    <mergeCell ref="B19:F19"/>
    <mergeCell ref="B23:F23"/>
  </mergeCells>
  <dataValidations count="4">
    <dataValidation allowBlank="1" showInputMessage="1" sqref="D8:D9 B8"/>
    <dataValidation allowBlank="1" showInputMessage="1" showErrorMessage="1" promptTitle="Type" prompt="Choisir le niveau" sqref="C14:C15"/>
    <dataValidation allowBlank="1" showErrorMessage="1" promptTitle="Type" prompt="Choisir dans la liste" sqref="D14:D15 G14:G15"/>
    <dataValidation allowBlank="1" showErrorMessage="1" sqref="G12"/>
  </dataValidations>
  <pageMargins left="0.19685039370078741" right="0.19685039370078741" top="0.19685039370078741" bottom="0.19685039370078741" header="0" footer="0"/>
  <pageSetup paperSize="9" orientation="portrait" horizontalDpi="0"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dimension ref="A1:Q52"/>
  <sheetViews>
    <sheetView tabSelected="1" workbookViewId="0">
      <selection activeCell="N1" sqref="N1"/>
    </sheetView>
  </sheetViews>
  <sheetFormatPr baseColWidth="10" defaultRowHeight="15" x14ac:dyDescent="0.25"/>
  <cols>
    <col min="1" max="1" width="14.7109375" style="453" customWidth="1"/>
    <col min="2" max="2" width="19.5703125" customWidth="1"/>
    <col min="3" max="3" width="17.5703125" customWidth="1"/>
    <col min="4" max="4" width="20.85546875" customWidth="1"/>
    <col min="5" max="7" width="7" customWidth="1"/>
    <col min="8" max="8" width="10.140625" customWidth="1"/>
    <col min="9" max="11" width="7" customWidth="1"/>
    <col min="12" max="12" width="9" customWidth="1"/>
    <col min="13" max="13" width="9.85546875" style="521" customWidth="1"/>
    <col min="14" max="14" width="46" customWidth="1"/>
  </cols>
  <sheetData>
    <row r="1" spans="1:17" ht="22.5" x14ac:dyDescent="0.3">
      <c r="A1" s="666" t="s">
        <v>0</v>
      </c>
      <c r="B1" s="666"/>
      <c r="C1" s="666"/>
      <c r="D1" s="666"/>
      <c r="E1" s="666"/>
      <c r="F1" s="666"/>
      <c r="G1" s="666"/>
      <c r="H1" s="666"/>
      <c r="I1" s="666"/>
      <c r="J1" s="666"/>
      <c r="K1" s="666"/>
      <c r="L1" s="666"/>
      <c r="M1" s="341"/>
    </row>
    <row r="2" spans="1:17" ht="18.75" x14ac:dyDescent="0.3">
      <c r="A2" s="667" t="s">
        <v>1429</v>
      </c>
      <c r="B2" s="667"/>
      <c r="C2" s="667"/>
      <c r="D2" s="667"/>
      <c r="E2" s="667"/>
      <c r="F2" s="667"/>
      <c r="G2" s="667"/>
      <c r="H2" s="667"/>
      <c r="I2" s="667"/>
      <c r="J2" s="667"/>
      <c r="K2" s="667"/>
      <c r="L2" s="667"/>
      <c r="M2" s="341"/>
    </row>
    <row r="3" spans="1:17" x14ac:dyDescent="0.25">
      <c r="A3" s="668" t="str">
        <f>i_ref_formation</f>
        <v/>
      </c>
      <c r="B3" s="668"/>
      <c r="C3" s="668"/>
      <c r="D3" s="668"/>
      <c r="E3" s="668"/>
      <c r="F3" s="668"/>
      <c r="G3" s="668"/>
      <c r="H3" s="668"/>
      <c r="I3" s="668"/>
      <c r="J3" s="668"/>
      <c r="K3" s="668"/>
      <c r="L3" s="668"/>
      <c r="M3" s="341"/>
    </row>
    <row r="4" spans="1:17" ht="28.5" customHeight="1" x14ac:dyDescent="0.25">
      <c r="M4" s="341"/>
    </row>
    <row r="5" spans="1:17" ht="24" customHeight="1" x14ac:dyDescent="0.25">
      <c r="A5" s="110" t="s">
        <v>2</v>
      </c>
      <c r="B5" s="519" t="str">
        <f>i_type_formation</f>
        <v>Choisir…</v>
      </c>
      <c r="C5" s="152"/>
      <c r="D5" s="110" t="s">
        <v>140</v>
      </c>
      <c r="E5" s="722" t="str">
        <f>region</f>
        <v>Choisir…</v>
      </c>
      <c r="F5" s="722"/>
      <c r="G5" s="722"/>
      <c r="H5" s="110"/>
      <c r="J5" s="110" t="s">
        <v>172</v>
      </c>
      <c r="K5" s="726" t="str">
        <f>i_nom_formateur1</f>
        <v>Choisir…</v>
      </c>
      <c r="L5" s="726"/>
      <c r="M5" s="726"/>
    </row>
    <row r="6" spans="1:17" s="7" customFormat="1" ht="21" customHeight="1" x14ac:dyDescent="0.2">
      <c r="A6" s="110" t="s">
        <v>1529</v>
      </c>
      <c r="B6" s="515" t="str">
        <f>'Infos Formation'!B22</f>
        <v>Choisir…</v>
      </c>
      <c r="C6" s="185"/>
      <c r="D6" s="110" t="s">
        <v>10</v>
      </c>
      <c r="E6" s="723" t="str">
        <f>i_club</f>
        <v/>
      </c>
      <c r="F6" s="723"/>
      <c r="G6" s="723"/>
      <c r="H6" s="172"/>
      <c r="J6" s="110" t="s">
        <v>169</v>
      </c>
      <c r="K6" s="726" t="str">
        <f>i_niv_formateur1</f>
        <v/>
      </c>
      <c r="L6" s="726"/>
      <c r="M6" s="726"/>
    </row>
    <row r="7" spans="1:17" s="7" customFormat="1" ht="21" customHeight="1" x14ac:dyDescent="0.2">
      <c r="A7" s="110" t="s">
        <v>1519</v>
      </c>
      <c r="B7" s="515" t="str">
        <f>'Infos Formation'!B23</f>
        <v>Choisir…</v>
      </c>
      <c r="C7" s="185"/>
      <c r="D7" s="110" t="s">
        <v>15</v>
      </c>
      <c r="E7" s="723">
        <f>i_c_club</f>
        <v>0</v>
      </c>
      <c r="F7" s="723"/>
      <c r="G7" s="723"/>
      <c r="H7" s="216"/>
      <c r="J7" s="110" t="s">
        <v>173</v>
      </c>
      <c r="K7" s="726" t="str">
        <f>IFERROR(i_nom_formateur2," ")</f>
        <v>Choisir…</v>
      </c>
      <c r="L7" s="726"/>
      <c r="M7" s="726"/>
    </row>
    <row r="8" spans="1:17" s="7" customFormat="1" ht="21" customHeight="1" x14ac:dyDescent="0.2">
      <c r="A8" s="110" t="s">
        <v>98</v>
      </c>
      <c r="B8" s="516">
        <f>i_annee_formation</f>
        <v>2020</v>
      </c>
      <c r="C8" s="186"/>
      <c r="D8" s="110" t="s">
        <v>17</v>
      </c>
      <c r="E8" s="724">
        <f>i_c_postal</f>
        <v>0</v>
      </c>
      <c r="F8" s="724"/>
      <c r="G8" s="724"/>
      <c r="H8" s="152"/>
      <c r="J8" s="110" t="s">
        <v>169</v>
      </c>
      <c r="K8" s="726" t="str">
        <f>IFERROR(i_niv_formateur2," ")</f>
        <v/>
      </c>
      <c r="L8" s="726"/>
      <c r="M8" s="726"/>
    </row>
    <row r="9" spans="1:17" s="4" customFormat="1" ht="21" customHeight="1" x14ac:dyDescent="0.2">
      <c r="A9" s="110" t="s">
        <v>107</v>
      </c>
      <c r="B9" s="517" t="str">
        <f>i_num_formation</f>
        <v>Choisir…</v>
      </c>
      <c r="C9" s="323"/>
      <c r="D9" s="110" t="s">
        <v>16</v>
      </c>
      <c r="E9" s="725">
        <f>i_ville</f>
        <v>0</v>
      </c>
      <c r="F9" s="725"/>
      <c r="G9" s="725"/>
      <c r="H9" s="7"/>
      <c r="I9" s="7"/>
      <c r="M9" s="403"/>
    </row>
    <row r="10" spans="1:17" x14ac:dyDescent="0.25">
      <c r="M10" s="341"/>
    </row>
    <row r="11" spans="1:17" s="1" customFormat="1" ht="21" customHeight="1" x14ac:dyDescent="0.25">
      <c r="A11" s="453"/>
      <c r="E11" s="716" t="s">
        <v>1370</v>
      </c>
      <c r="F11" s="717"/>
      <c r="G11" s="717"/>
      <c r="H11" s="718"/>
      <c r="I11" s="719" t="s">
        <v>1371</v>
      </c>
      <c r="J11" s="720"/>
      <c r="K11" s="720"/>
      <c r="L11" s="721"/>
      <c r="M11" s="727" t="s">
        <v>1557</v>
      </c>
      <c r="N11" s="714" t="s">
        <v>1544</v>
      </c>
      <c r="O11" s="533" t="s">
        <v>1543</v>
      </c>
      <c r="P11" s="533" t="s">
        <v>1543</v>
      </c>
      <c r="Q11" s="533" t="s">
        <v>1543</v>
      </c>
    </row>
    <row r="12" spans="1:17" s="187" customFormat="1" ht="21" customHeight="1" x14ac:dyDescent="0.25">
      <c r="A12" s="467" t="str">
        <f>'3-Stagiaires'!A17</f>
        <v>N° Licence</v>
      </c>
      <c r="B12" s="188" t="str">
        <f>'3-Stagiaires'!B17</f>
        <v>Nom</v>
      </c>
      <c r="C12" s="188" t="str">
        <f>'3-Stagiaires'!C17</f>
        <v>Prénom</v>
      </c>
      <c r="D12" s="188" t="str">
        <f>'3-Stagiaires'!E17</f>
        <v>Club</v>
      </c>
      <c r="E12" s="189" t="s">
        <v>1366</v>
      </c>
      <c r="F12" s="189" t="s">
        <v>1367</v>
      </c>
      <c r="G12" s="189" t="s">
        <v>1368</v>
      </c>
      <c r="H12" s="189" t="s">
        <v>1369</v>
      </c>
      <c r="I12" s="189" t="s">
        <v>1366</v>
      </c>
      <c r="J12" s="189" t="s">
        <v>1367</v>
      </c>
      <c r="K12" s="189" t="s">
        <v>1368</v>
      </c>
      <c r="L12" s="189" t="s">
        <v>1369</v>
      </c>
      <c r="M12" s="728"/>
      <c r="N12" s="715"/>
      <c r="O12" s="534" t="s">
        <v>1545</v>
      </c>
      <c r="P12" s="534" t="s">
        <v>1546</v>
      </c>
      <c r="Q12" s="534" t="s">
        <v>1547</v>
      </c>
    </row>
    <row r="13" spans="1:17" s="187" customFormat="1" ht="21" customHeight="1" x14ac:dyDescent="0.25">
      <c r="A13" s="468" t="str">
        <f>IF('Inscription Candidats'!A6&gt;0,'Inscription Candidats'!A6,"")</f>
        <v/>
      </c>
      <c r="B13" s="425" t="str">
        <f t="shared" ref="B13:B52" si="0">IFERROR(VLOOKUP(A13,insc_cand,2,FALSE),"")</f>
        <v/>
      </c>
      <c r="C13" s="425" t="str">
        <f t="shared" ref="C13:C52" si="1">IFERROR(VLOOKUP(A13,insc_cand,3,FALSE),"")</f>
        <v/>
      </c>
      <c r="D13" s="425" t="str">
        <f t="shared" ref="D13:D52" si="2">IFERROR(VLOOKUP(A13,insc_cand,5,FALSE),"")</f>
        <v/>
      </c>
      <c r="E13" s="424"/>
      <c r="F13" s="594">
        <f>RIGHT(HLOOKUP(A13,'Notation Pratique'!$A$13:$DO$82,70,FALSE),3)/2</f>
        <v>0</v>
      </c>
      <c r="G13" s="322">
        <f>E13+F13</f>
        <v>0</v>
      </c>
      <c r="H13" s="423" t="s">
        <v>1464</v>
      </c>
      <c r="I13" s="424"/>
      <c r="J13" s="424"/>
      <c r="K13" s="322">
        <f>I13+J13</f>
        <v>0</v>
      </c>
      <c r="L13" s="522" t="s">
        <v>1464</v>
      </c>
      <c r="M13" s="520"/>
      <c r="N13" s="532"/>
      <c r="O13" s="535"/>
      <c r="P13" s="535"/>
      <c r="Q13" s="535"/>
    </row>
    <row r="14" spans="1:17" s="187" customFormat="1" ht="21" customHeight="1" x14ac:dyDescent="0.25">
      <c r="A14" s="468" t="str">
        <f>IF('Inscription Candidats'!A7&gt;0,'Inscription Candidats'!A7,"")</f>
        <v/>
      </c>
      <c r="B14" s="425" t="str">
        <f t="shared" si="0"/>
        <v/>
      </c>
      <c r="C14" s="425" t="str">
        <f t="shared" si="1"/>
        <v/>
      </c>
      <c r="D14" s="425" t="str">
        <f t="shared" si="2"/>
        <v/>
      </c>
      <c r="E14" s="424"/>
      <c r="F14" s="594">
        <f>RIGHT(HLOOKUP(A14,'Notation Pratique'!$A$13:$DO$82,70,FALSE),3)/2</f>
        <v>0</v>
      </c>
      <c r="G14" s="322">
        <f t="shared" ref="G14:G52" si="3">E14+F14</f>
        <v>0</v>
      </c>
      <c r="H14" s="423" t="s">
        <v>1464</v>
      </c>
      <c r="I14" s="424"/>
      <c r="J14" s="424"/>
      <c r="K14" s="322">
        <f t="shared" ref="K14:K52" si="4">I14+J14</f>
        <v>0</v>
      </c>
      <c r="L14" s="522" t="s">
        <v>1464</v>
      </c>
      <c r="M14" s="520"/>
      <c r="N14" s="532"/>
      <c r="O14" s="535"/>
      <c r="P14" s="535"/>
      <c r="Q14" s="535"/>
    </row>
    <row r="15" spans="1:17" s="187" customFormat="1" ht="21" customHeight="1" x14ac:dyDescent="0.25">
      <c r="A15" s="468" t="str">
        <f>IF('Inscription Candidats'!A8&gt;0,'Inscription Candidats'!A8,"")</f>
        <v/>
      </c>
      <c r="B15" s="425" t="str">
        <f t="shared" si="0"/>
        <v/>
      </c>
      <c r="C15" s="425" t="str">
        <f t="shared" si="1"/>
        <v/>
      </c>
      <c r="D15" s="425" t="str">
        <f t="shared" si="2"/>
        <v/>
      </c>
      <c r="E15" s="424"/>
      <c r="F15" s="594">
        <f>RIGHT(HLOOKUP(A15,'Notation Pratique'!$A$13:$DO$82,70,FALSE),3)/2</f>
        <v>0</v>
      </c>
      <c r="G15" s="322">
        <f t="shared" si="3"/>
        <v>0</v>
      </c>
      <c r="H15" s="423" t="s">
        <v>1464</v>
      </c>
      <c r="I15" s="424"/>
      <c r="J15" s="424"/>
      <c r="K15" s="322">
        <f t="shared" si="4"/>
        <v>0</v>
      </c>
      <c r="L15" s="522" t="s">
        <v>1464</v>
      </c>
      <c r="M15" s="520"/>
      <c r="N15" s="532"/>
      <c r="O15" s="535"/>
      <c r="P15" s="535"/>
      <c r="Q15" s="535"/>
    </row>
    <row r="16" spans="1:17" s="187" customFormat="1" ht="21" customHeight="1" x14ac:dyDescent="0.25">
      <c r="A16" s="468" t="str">
        <f>IF('Inscription Candidats'!A9&gt;0,'Inscription Candidats'!A9,"")</f>
        <v/>
      </c>
      <c r="B16" s="425" t="str">
        <f t="shared" si="0"/>
        <v/>
      </c>
      <c r="C16" s="425" t="str">
        <f t="shared" si="1"/>
        <v/>
      </c>
      <c r="D16" s="425" t="str">
        <f t="shared" si="2"/>
        <v/>
      </c>
      <c r="E16" s="424"/>
      <c r="F16" s="594">
        <f>RIGHT(HLOOKUP(A16,'Notation Pratique'!$A$13:$DO$82,70,FALSE),3)/2</f>
        <v>0</v>
      </c>
      <c r="G16" s="322">
        <f t="shared" si="3"/>
        <v>0</v>
      </c>
      <c r="H16" s="423" t="s">
        <v>1464</v>
      </c>
      <c r="I16" s="424"/>
      <c r="J16" s="424"/>
      <c r="K16" s="322">
        <f t="shared" si="4"/>
        <v>0</v>
      </c>
      <c r="L16" s="522" t="s">
        <v>1464</v>
      </c>
      <c r="M16" s="520"/>
      <c r="N16" s="532"/>
      <c r="O16" s="535"/>
      <c r="P16" s="535"/>
      <c r="Q16" s="535"/>
    </row>
    <row r="17" spans="1:17" s="187" customFormat="1" ht="21" customHeight="1" x14ac:dyDescent="0.25">
      <c r="A17" s="468" t="str">
        <f>IF('Inscription Candidats'!A10&gt;0,'Inscription Candidats'!A10,"")</f>
        <v/>
      </c>
      <c r="B17" s="425" t="str">
        <f t="shared" si="0"/>
        <v/>
      </c>
      <c r="C17" s="425" t="str">
        <f t="shared" si="1"/>
        <v/>
      </c>
      <c r="D17" s="425" t="str">
        <f t="shared" si="2"/>
        <v/>
      </c>
      <c r="E17" s="424"/>
      <c r="F17" s="594">
        <f>RIGHT(HLOOKUP(A17,'Notation Pratique'!$A$13:$DO$82,70,FALSE),3)/2</f>
        <v>0</v>
      </c>
      <c r="G17" s="322">
        <f t="shared" si="3"/>
        <v>0</v>
      </c>
      <c r="H17" s="423" t="s">
        <v>1464</v>
      </c>
      <c r="I17" s="424"/>
      <c r="J17" s="424"/>
      <c r="K17" s="322">
        <f t="shared" si="4"/>
        <v>0</v>
      </c>
      <c r="L17" s="522" t="s">
        <v>1464</v>
      </c>
      <c r="M17" s="520"/>
      <c r="N17" s="532"/>
      <c r="O17" s="535"/>
      <c r="P17" s="535"/>
      <c r="Q17" s="535"/>
    </row>
    <row r="18" spans="1:17" s="187" customFormat="1" ht="21" customHeight="1" x14ac:dyDescent="0.25">
      <c r="A18" s="468" t="str">
        <f>IF('Inscription Candidats'!A11&gt;0,'Inscription Candidats'!A11,"")</f>
        <v/>
      </c>
      <c r="B18" s="425" t="str">
        <f t="shared" si="0"/>
        <v/>
      </c>
      <c r="C18" s="425" t="str">
        <f t="shared" si="1"/>
        <v/>
      </c>
      <c r="D18" s="425" t="str">
        <f t="shared" si="2"/>
        <v/>
      </c>
      <c r="E18" s="424"/>
      <c r="F18" s="594">
        <f>RIGHT(HLOOKUP(A18,'Notation Pratique'!$A$13:$DO$82,70,FALSE),3)/2</f>
        <v>0</v>
      </c>
      <c r="G18" s="322">
        <f t="shared" si="3"/>
        <v>0</v>
      </c>
      <c r="H18" s="423" t="s">
        <v>1464</v>
      </c>
      <c r="I18" s="424"/>
      <c r="J18" s="424"/>
      <c r="K18" s="322">
        <f t="shared" si="4"/>
        <v>0</v>
      </c>
      <c r="L18" s="522" t="s">
        <v>1464</v>
      </c>
      <c r="M18" s="520"/>
      <c r="N18" s="532"/>
      <c r="O18" s="535"/>
      <c r="P18" s="535"/>
      <c r="Q18" s="535"/>
    </row>
    <row r="19" spans="1:17" s="187" customFormat="1" ht="21" customHeight="1" x14ac:dyDescent="0.25">
      <c r="A19" s="468" t="str">
        <f>IF('Inscription Candidats'!A12&gt;0,'Inscription Candidats'!A12,"")</f>
        <v/>
      </c>
      <c r="B19" s="425" t="str">
        <f t="shared" si="0"/>
        <v/>
      </c>
      <c r="C19" s="425" t="str">
        <f t="shared" si="1"/>
        <v/>
      </c>
      <c r="D19" s="425" t="str">
        <f t="shared" si="2"/>
        <v/>
      </c>
      <c r="E19" s="424"/>
      <c r="F19" s="594">
        <f>RIGHT(HLOOKUP(A19,'Notation Pratique'!$A$13:$DO$82,70,FALSE),3)/2</f>
        <v>0</v>
      </c>
      <c r="G19" s="322">
        <f t="shared" si="3"/>
        <v>0</v>
      </c>
      <c r="H19" s="423" t="s">
        <v>1464</v>
      </c>
      <c r="I19" s="424"/>
      <c r="J19" s="424"/>
      <c r="K19" s="322">
        <f t="shared" si="4"/>
        <v>0</v>
      </c>
      <c r="L19" s="522" t="s">
        <v>1464</v>
      </c>
      <c r="M19" s="520"/>
      <c r="N19" s="532"/>
      <c r="O19" s="535"/>
      <c r="P19" s="535"/>
      <c r="Q19" s="535"/>
    </row>
    <row r="20" spans="1:17" s="187" customFormat="1" ht="21" customHeight="1" x14ac:dyDescent="0.25">
      <c r="A20" s="468" t="str">
        <f>IF('Inscription Candidats'!A13&gt;0,'Inscription Candidats'!A13,"")</f>
        <v/>
      </c>
      <c r="B20" s="425" t="str">
        <f t="shared" si="0"/>
        <v/>
      </c>
      <c r="C20" s="425" t="str">
        <f t="shared" si="1"/>
        <v/>
      </c>
      <c r="D20" s="425" t="str">
        <f t="shared" si="2"/>
        <v/>
      </c>
      <c r="E20" s="424"/>
      <c r="F20" s="594">
        <f>RIGHT(HLOOKUP(A20,'Notation Pratique'!$A$13:$DO$82,70,FALSE),3)/2</f>
        <v>0</v>
      </c>
      <c r="G20" s="322">
        <f t="shared" si="3"/>
        <v>0</v>
      </c>
      <c r="H20" s="423" t="s">
        <v>1464</v>
      </c>
      <c r="I20" s="424"/>
      <c r="J20" s="424"/>
      <c r="K20" s="322">
        <f t="shared" si="4"/>
        <v>0</v>
      </c>
      <c r="L20" s="522" t="s">
        <v>1464</v>
      </c>
      <c r="M20" s="520"/>
      <c r="N20" s="532"/>
      <c r="O20" s="535"/>
      <c r="P20" s="535"/>
      <c r="Q20" s="535"/>
    </row>
    <row r="21" spans="1:17" s="187" customFormat="1" ht="21" customHeight="1" x14ac:dyDescent="0.25">
      <c r="A21" s="468" t="str">
        <f>IF('Inscription Candidats'!A14&gt;0,'Inscription Candidats'!A14,"")</f>
        <v/>
      </c>
      <c r="B21" s="425" t="str">
        <f t="shared" si="0"/>
        <v/>
      </c>
      <c r="C21" s="425" t="str">
        <f t="shared" si="1"/>
        <v/>
      </c>
      <c r="D21" s="425" t="str">
        <f t="shared" si="2"/>
        <v/>
      </c>
      <c r="E21" s="424"/>
      <c r="F21" s="594">
        <f>RIGHT(HLOOKUP(A21,'Notation Pratique'!$A$13:$DO$82,70,FALSE),3)/2</f>
        <v>0</v>
      </c>
      <c r="G21" s="322">
        <f t="shared" si="3"/>
        <v>0</v>
      </c>
      <c r="H21" s="423" t="s">
        <v>1464</v>
      </c>
      <c r="I21" s="424"/>
      <c r="J21" s="424"/>
      <c r="K21" s="322">
        <f t="shared" si="4"/>
        <v>0</v>
      </c>
      <c r="L21" s="522" t="s">
        <v>1464</v>
      </c>
      <c r="M21" s="520"/>
      <c r="N21" s="532"/>
      <c r="O21" s="535"/>
      <c r="P21" s="535"/>
      <c r="Q21" s="535"/>
    </row>
    <row r="22" spans="1:17" s="187" customFormat="1" ht="21" customHeight="1" x14ac:dyDescent="0.25">
      <c r="A22" s="468" t="str">
        <f>IF('Inscription Candidats'!A15&gt;0,'Inscription Candidats'!A15,"")</f>
        <v/>
      </c>
      <c r="B22" s="425" t="str">
        <f t="shared" si="0"/>
        <v/>
      </c>
      <c r="C22" s="425" t="str">
        <f t="shared" si="1"/>
        <v/>
      </c>
      <c r="D22" s="425" t="str">
        <f t="shared" si="2"/>
        <v/>
      </c>
      <c r="E22" s="424"/>
      <c r="F22" s="594">
        <f>RIGHT(HLOOKUP(A22,'Notation Pratique'!$A$13:$DO$82,70,FALSE),3)/2</f>
        <v>0</v>
      </c>
      <c r="G22" s="322">
        <f t="shared" si="3"/>
        <v>0</v>
      </c>
      <c r="H22" s="423" t="s">
        <v>1464</v>
      </c>
      <c r="I22" s="424"/>
      <c r="J22" s="424"/>
      <c r="K22" s="322">
        <f t="shared" si="4"/>
        <v>0</v>
      </c>
      <c r="L22" s="522" t="s">
        <v>1464</v>
      </c>
      <c r="M22" s="520"/>
      <c r="N22" s="532"/>
      <c r="O22" s="535"/>
      <c r="P22" s="535"/>
      <c r="Q22" s="535"/>
    </row>
    <row r="23" spans="1:17" s="187" customFormat="1" ht="21" customHeight="1" x14ac:dyDescent="0.25">
      <c r="A23" s="468" t="str">
        <f>IF('Inscription Candidats'!A16&gt;0,'Inscription Candidats'!A16,"")</f>
        <v/>
      </c>
      <c r="B23" s="425" t="str">
        <f t="shared" si="0"/>
        <v/>
      </c>
      <c r="C23" s="425" t="str">
        <f t="shared" si="1"/>
        <v/>
      </c>
      <c r="D23" s="425" t="str">
        <f t="shared" si="2"/>
        <v/>
      </c>
      <c r="E23" s="424"/>
      <c r="F23" s="594">
        <f>RIGHT(HLOOKUP(A23,'Notation Pratique'!$A$13:$DO$82,70,FALSE),3)/2</f>
        <v>0</v>
      </c>
      <c r="G23" s="322">
        <f t="shared" si="3"/>
        <v>0</v>
      </c>
      <c r="H23" s="423" t="s">
        <v>1464</v>
      </c>
      <c r="I23" s="424"/>
      <c r="J23" s="424"/>
      <c r="K23" s="322">
        <f t="shared" si="4"/>
        <v>0</v>
      </c>
      <c r="L23" s="522" t="s">
        <v>1464</v>
      </c>
      <c r="M23" s="520"/>
      <c r="N23" s="532"/>
      <c r="O23" s="535"/>
      <c r="P23" s="535"/>
      <c r="Q23" s="535"/>
    </row>
    <row r="24" spans="1:17" s="187" customFormat="1" ht="21" customHeight="1" x14ac:dyDescent="0.25">
      <c r="A24" s="468" t="str">
        <f>IF('Inscription Candidats'!A17&gt;0,'Inscription Candidats'!A17,"")</f>
        <v/>
      </c>
      <c r="B24" s="425" t="str">
        <f t="shared" si="0"/>
        <v/>
      </c>
      <c r="C24" s="425" t="str">
        <f t="shared" si="1"/>
        <v/>
      </c>
      <c r="D24" s="425" t="str">
        <f t="shared" si="2"/>
        <v/>
      </c>
      <c r="E24" s="424"/>
      <c r="F24" s="594">
        <f>RIGHT(HLOOKUP(A24,'Notation Pratique'!$A$13:$DO$82,70,FALSE),3)/2</f>
        <v>0</v>
      </c>
      <c r="G24" s="322">
        <f t="shared" si="3"/>
        <v>0</v>
      </c>
      <c r="H24" s="423" t="s">
        <v>1464</v>
      </c>
      <c r="I24" s="424"/>
      <c r="J24" s="424"/>
      <c r="K24" s="322">
        <f t="shared" si="4"/>
        <v>0</v>
      </c>
      <c r="L24" s="522" t="s">
        <v>1464</v>
      </c>
      <c r="M24" s="520"/>
      <c r="N24" s="532"/>
      <c r="O24" s="535"/>
      <c r="P24" s="535"/>
      <c r="Q24" s="535"/>
    </row>
    <row r="25" spans="1:17" s="187" customFormat="1" ht="21" customHeight="1" x14ac:dyDescent="0.25">
      <c r="A25" s="468" t="str">
        <f>IF('Inscription Candidats'!A18&gt;0,'Inscription Candidats'!A18,"")</f>
        <v/>
      </c>
      <c r="B25" s="425" t="str">
        <f t="shared" si="0"/>
        <v/>
      </c>
      <c r="C25" s="425" t="str">
        <f t="shared" si="1"/>
        <v/>
      </c>
      <c r="D25" s="425" t="str">
        <f t="shared" si="2"/>
        <v/>
      </c>
      <c r="E25" s="424"/>
      <c r="F25" s="594">
        <f>RIGHT(HLOOKUP(A25,'Notation Pratique'!$A$13:$DO$82,70,FALSE),3)/2</f>
        <v>0</v>
      </c>
      <c r="G25" s="322">
        <f t="shared" si="3"/>
        <v>0</v>
      </c>
      <c r="H25" s="423" t="s">
        <v>1464</v>
      </c>
      <c r="I25" s="424"/>
      <c r="J25" s="424"/>
      <c r="K25" s="322">
        <f t="shared" si="4"/>
        <v>0</v>
      </c>
      <c r="L25" s="522" t="s">
        <v>1464</v>
      </c>
      <c r="M25" s="520"/>
      <c r="N25" s="532"/>
      <c r="O25" s="535"/>
      <c r="P25" s="535"/>
      <c r="Q25" s="535"/>
    </row>
    <row r="26" spans="1:17" s="187" customFormat="1" ht="21" customHeight="1" x14ac:dyDescent="0.25">
      <c r="A26" s="468" t="str">
        <f>IF('Inscription Candidats'!A19&gt;0,'Inscription Candidats'!A19,"")</f>
        <v/>
      </c>
      <c r="B26" s="425" t="str">
        <f t="shared" si="0"/>
        <v/>
      </c>
      <c r="C26" s="425" t="str">
        <f t="shared" si="1"/>
        <v/>
      </c>
      <c r="D26" s="425" t="str">
        <f t="shared" si="2"/>
        <v/>
      </c>
      <c r="E26" s="424"/>
      <c r="F26" s="594">
        <f>RIGHT(HLOOKUP(A26,'Notation Pratique'!$A$13:$DO$82,70,FALSE),3)/2</f>
        <v>0</v>
      </c>
      <c r="G26" s="322">
        <f t="shared" si="3"/>
        <v>0</v>
      </c>
      <c r="H26" s="423" t="s">
        <v>1464</v>
      </c>
      <c r="I26" s="424"/>
      <c r="J26" s="424"/>
      <c r="K26" s="322">
        <f t="shared" si="4"/>
        <v>0</v>
      </c>
      <c r="L26" s="522" t="s">
        <v>1464</v>
      </c>
      <c r="M26" s="520"/>
      <c r="N26" s="532"/>
      <c r="O26" s="535"/>
      <c r="P26" s="535"/>
      <c r="Q26" s="535"/>
    </row>
    <row r="27" spans="1:17" s="187" customFormat="1" ht="21" customHeight="1" x14ac:dyDescent="0.25">
      <c r="A27" s="468" t="str">
        <f>IF('Inscription Candidats'!A20&gt;0,'Inscription Candidats'!A20,"")</f>
        <v/>
      </c>
      <c r="B27" s="425" t="str">
        <f t="shared" si="0"/>
        <v/>
      </c>
      <c r="C27" s="425" t="str">
        <f t="shared" si="1"/>
        <v/>
      </c>
      <c r="D27" s="425" t="str">
        <f t="shared" si="2"/>
        <v/>
      </c>
      <c r="E27" s="424"/>
      <c r="F27" s="594">
        <f>RIGHT(HLOOKUP(A27,'Notation Pratique'!$A$13:$DO$82,70,FALSE),3)/2</f>
        <v>0</v>
      </c>
      <c r="G27" s="322">
        <f t="shared" si="3"/>
        <v>0</v>
      </c>
      <c r="H27" s="423" t="s">
        <v>1464</v>
      </c>
      <c r="I27" s="424"/>
      <c r="J27" s="424"/>
      <c r="K27" s="322">
        <f t="shared" si="4"/>
        <v>0</v>
      </c>
      <c r="L27" s="522" t="s">
        <v>1464</v>
      </c>
      <c r="M27" s="520"/>
      <c r="N27" s="532"/>
      <c r="O27" s="535"/>
      <c r="P27" s="535"/>
      <c r="Q27" s="535"/>
    </row>
    <row r="28" spans="1:17" s="187" customFormat="1" ht="21" customHeight="1" x14ac:dyDescent="0.25">
      <c r="A28" s="468" t="str">
        <f>IF('Inscription Candidats'!A21&gt;0,'Inscription Candidats'!A21,"")</f>
        <v/>
      </c>
      <c r="B28" s="425" t="str">
        <f t="shared" si="0"/>
        <v/>
      </c>
      <c r="C28" s="425" t="str">
        <f t="shared" si="1"/>
        <v/>
      </c>
      <c r="D28" s="425" t="str">
        <f t="shared" si="2"/>
        <v/>
      </c>
      <c r="E28" s="424"/>
      <c r="F28" s="594">
        <f>RIGHT(HLOOKUP(A28,'Notation Pratique'!$A$13:$DO$82,70,FALSE),3)/2</f>
        <v>0</v>
      </c>
      <c r="G28" s="322">
        <f t="shared" si="3"/>
        <v>0</v>
      </c>
      <c r="H28" s="423" t="s">
        <v>1464</v>
      </c>
      <c r="I28" s="424"/>
      <c r="J28" s="424"/>
      <c r="K28" s="322">
        <f t="shared" si="4"/>
        <v>0</v>
      </c>
      <c r="L28" s="522" t="s">
        <v>1464</v>
      </c>
      <c r="M28" s="520"/>
      <c r="N28" s="532"/>
      <c r="O28" s="535"/>
      <c r="P28" s="535"/>
      <c r="Q28" s="535"/>
    </row>
    <row r="29" spans="1:17" s="187" customFormat="1" ht="21" customHeight="1" x14ac:dyDescent="0.25">
      <c r="A29" s="468" t="str">
        <f>IF('Inscription Candidats'!A22&gt;0,'Inscription Candidats'!A22,"")</f>
        <v/>
      </c>
      <c r="B29" s="425" t="str">
        <f t="shared" si="0"/>
        <v/>
      </c>
      <c r="C29" s="425" t="str">
        <f t="shared" si="1"/>
        <v/>
      </c>
      <c r="D29" s="425" t="str">
        <f t="shared" si="2"/>
        <v/>
      </c>
      <c r="E29" s="424"/>
      <c r="F29" s="594">
        <f>RIGHT(HLOOKUP(A29,'Notation Pratique'!$A$13:$DO$82,70,FALSE),3)/2</f>
        <v>0</v>
      </c>
      <c r="G29" s="322">
        <f t="shared" si="3"/>
        <v>0</v>
      </c>
      <c r="H29" s="423" t="s">
        <v>1464</v>
      </c>
      <c r="I29" s="424"/>
      <c r="J29" s="424"/>
      <c r="K29" s="322">
        <f t="shared" si="4"/>
        <v>0</v>
      </c>
      <c r="L29" s="522" t="s">
        <v>1464</v>
      </c>
      <c r="M29" s="520"/>
      <c r="N29" s="532"/>
      <c r="O29" s="535"/>
      <c r="P29" s="535"/>
      <c r="Q29" s="535"/>
    </row>
    <row r="30" spans="1:17" s="187" customFormat="1" ht="21" customHeight="1" x14ac:dyDescent="0.25">
      <c r="A30" s="468" t="str">
        <f>IF('Inscription Candidats'!A23&gt;0,'Inscription Candidats'!A23,"")</f>
        <v/>
      </c>
      <c r="B30" s="425" t="str">
        <f t="shared" si="0"/>
        <v/>
      </c>
      <c r="C30" s="425" t="str">
        <f t="shared" si="1"/>
        <v/>
      </c>
      <c r="D30" s="425" t="str">
        <f t="shared" si="2"/>
        <v/>
      </c>
      <c r="E30" s="424"/>
      <c r="F30" s="594">
        <f>RIGHT(HLOOKUP(A30,'Notation Pratique'!$A$13:$DO$82,70,FALSE),3)/2</f>
        <v>0</v>
      </c>
      <c r="G30" s="322">
        <f t="shared" si="3"/>
        <v>0</v>
      </c>
      <c r="H30" s="423" t="s">
        <v>1464</v>
      </c>
      <c r="I30" s="424"/>
      <c r="J30" s="424"/>
      <c r="K30" s="322">
        <f t="shared" si="4"/>
        <v>0</v>
      </c>
      <c r="L30" s="522" t="s">
        <v>1464</v>
      </c>
      <c r="M30" s="520"/>
      <c r="N30" s="532"/>
      <c r="O30" s="535"/>
      <c r="P30" s="535"/>
      <c r="Q30" s="535"/>
    </row>
    <row r="31" spans="1:17" s="187" customFormat="1" ht="21" customHeight="1" x14ac:dyDescent="0.25">
      <c r="A31" s="468" t="str">
        <f>IF('Inscription Candidats'!A24&gt;0,'Inscription Candidats'!A24,"")</f>
        <v/>
      </c>
      <c r="B31" s="425" t="str">
        <f t="shared" si="0"/>
        <v/>
      </c>
      <c r="C31" s="425" t="str">
        <f t="shared" si="1"/>
        <v/>
      </c>
      <c r="D31" s="425" t="str">
        <f t="shared" si="2"/>
        <v/>
      </c>
      <c r="E31" s="424"/>
      <c r="F31" s="594">
        <f>RIGHT(HLOOKUP(A31,'Notation Pratique'!$A$13:$DO$82,70,FALSE),3)/2</f>
        <v>0</v>
      </c>
      <c r="G31" s="322">
        <f t="shared" si="3"/>
        <v>0</v>
      </c>
      <c r="H31" s="423" t="s">
        <v>1464</v>
      </c>
      <c r="I31" s="424"/>
      <c r="J31" s="424"/>
      <c r="K31" s="322">
        <f t="shared" si="4"/>
        <v>0</v>
      </c>
      <c r="L31" s="522" t="s">
        <v>1464</v>
      </c>
      <c r="M31" s="520"/>
      <c r="N31" s="532"/>
      <c r="O31" s="535"/>
      <c r="P31" s="535"/>
      <c r="Q31" s="535"/>
    </row>
    <row r="32" spans="1:17" s="187" customFormat="1" ht="21" customHeight="1" x14ac:dyDescent="0.25">
      <c r="A32" s="468" t="str">
        <f>IF('Inscription Candidats'!A25&gt;0,'Inscription Candidats'!A25,"")</f>
        <v/>
      </c>
      <c r="B32" s="425" t="str">
        <f t="shared" si="0"/>
        <v/>
      </c>
      <c r="C32" s="425" t="str">
        <f t="shared" si="1"/>
        <v/>
      </c>
      <c r="D32" s="425" t="str">
        <f t="shared" si="2"/>
        <v/>
      </c>
      <c r="E32" s="424"/>
      <c r="F32" s="594">
        <f>RIGHT(HLOOKUP(A32,'Notation Pratique'!$A$13:$DO$82,70,FALSE),3)/2</f>
        <v>0</v>
      </c>
      <c r="G32" s="322">
        <f t="shared" si="3"/>
        <v>0</v>
      </c>
      <c r="H32" s="423" t="s">
        <v>1464</v>
      </c>
      <c r="I32" s="424"/>
      <c r="J32" s="424"/>
      <c r="K32" s="322">
        <f t="shared" si="4"/>
        <v>0</v>
      </c>
      <c r="L32" s="522" t="s">
        <v>1464</v>
      </c>
      <c r="M32" s="520"/>
      <c r="N32" s="532"/>
      <c r="O32" s="535"/>
      <c r="P32" s="535"/>
      <c r="Q32" s="535"/>
    </row>
    <row r="33" spans="1:17" s="187" customFormat="1" ht="21" customHeight="1" x14ac:dyDescent="0.25">
      <c r="A33" s="468" t="str">
        <f>IF('Inscription Candidats'!A26&gt;0,'Inscription Candidats'!A26,"")</f>
        <v/>
      </c>
      <c r="B33" s="425" t="str">
        <f t="shared" si="0"/>
        <v/>
      </c>
      <c r="C33" s="425" t="str">
        <f t="shared" si="1"/>
        <v/>
      </c>
      <c r="D33" s="425" t="str">
        <f t="shared" si="2"/>
        <v/>
      </c>
      <c r="E33" s="424"/>
      <c r="F33" s="595"/>
      <c r="G33" s="322">
        <f t="shared" si="3"/>
        <v>0</v>
      </c>
      <c r="H33" s="423" t="s">
        <v>1464</v>
      </c>
      <c r="I33" s="424"/>
      <c r="J33" s="424"/>
      <c r="K33" s="322">
        <f t="shared" si="4"/>
        <v>0</v>
      </c>
      <c r="L33" s="522" t="s">
        <v>1464</v>
      </c>
      <c r="M33" s="520"/>
      <c r="N33" s="532"/>
      <c r="O33" s="535"/>
      <c r="P33" s="535"/>
      <c r="Q33" s="535"/>
    </row>
    <row r="34" spans="1:17" s="187" customFormat="1" ht="21" customHeight="1" x14ac:dyDescent="0.25">
      <c r="A34" s="468" t="str">
        <f>IF('Inscription Candidats'!A27&gt;0,'Inscription Candidats'!A27,"")</f>
        <v/>
      </c>
      <c r="B34" s="425" t="str">
        <f t="shared" si="0"/>
        <v/>
      </c>
      <c r="C34" s="425" t="str">
        <f t="shared" si="1"/>
        <v/>
      </c>
      <c r="D34" s="425" t="str">
        <f t="shared" si="2"/>
        <v/>
      </c>
      <c r="E34" s="424"/>
      <c r="F34" s="595"/>
      <c r="G34" s="322">
        <f t="shared" si="3"/>
        <v>0</v>
      </c>
      <c r="H34" s="423" t="s">
        <v>1464</v>
      </c>
      <c r="I34" s="424"/>
      <c r="J34" s="424"/>
      <c r="K34" s="322">
        <f t="shared" si="4"/>
        <v>0</v>
      </c>
      <c r="L34" s="522" t="s">
        <v>1464</v>
      </c>
      <c r="M34" s="520"/>
      <c r="N34" s="532"/>
      <c r="O34" s="535"/>
      <c r="P34" s="535"/>
      <c r="Q34" s="535"/>
    </row>
    <row r="35" spans="1:17" s="187" customFormat="1" ht="21" customHeight="1" x14ac:dyDescent="0.25">
      <c r="A35" s="468" t="str">
        <f>IF('Inscription Candidats'!A28&gt;0,'Inscription Candidats'!A28,"")</f>
        <v/>
      </c>
      <c r="B35" s="425" t="str">
        <f t="shared" si="0"/>
        <v/>
      </c>
      <c r="C35" s="425" t="str">
        <f t="shared" si="1"/>
        <v/>
      </c>
      <c r="D35" s="425" t="str">
        <f t="shared" si="2"/>
        <v/>
      </c>
      <c r="E35" s="424"/>
      <c r="F35" s="595"/>
      <c r="G35" s="322">
        <f t="shared" si="3"/>
        <v>0</v>
      </c>
      <c r="H35" s="423" t="s">
        <v>1464</v>
      </c>
      <c r="I35" s="424"/>
      <c r="J35" s="424"/>
      <c r="K35" s="322">
        <f t="shared" si="4"/>
        <v>0</v>
      </c>
      <c r="L35" s="522" t="s">
        <v>1464</v>
      </c>
      <c r="M35" s="520"/>
      <c r="N35" s="532"/>
      <c r="O35" s="535"/>
      <c r="P35" s="535"/>
      <c r="Q35" s="535"/>
    </row>
    <row r="36" spans="1:17" s="187" customFormat="1" ht="21" customHeight="1" x14ac:dyDescent="0.25">
      <c r="A36" s="468" t="str">
        <f>IF('Inscription Candidats'!A29&gt;0,'Inscription Candidats'!A29,"")</f>
        <v/>
      </c>
      <c r="B36" s="425" t="str">
        <f t="shared" si="0"/>
        <v/>
      </c>
      <c r="C36" s="425" t="str">
        <f t="shared" si="1"/>
        <v/>
      </c>
      <c r="D36" s="425" t="str">
        <f t="shared" si="2"/>
        <v/>
      </c>
      <c r="E36" s="424"/>
      <c r="F36" s="595"/>
      <c r="G36" s="322">
        <f t="shared" si="3"/>
        <v>0</v>
      </c>
      <c r="H36" s="423" t="s">
        <v>1464</v>
      </c>
      <c r="I36" s="424"/>
      <c r="J36" s="424"/>
      <c r="K36" s="322">
        <f t="shared" si="4"/>
        <v>0</v>
      </c>
      <c r="L36" s="522" t="s">
        <v>1464</v>
      </c>
      <c r="M36" s="520"/>
      <c r="N36" s="532"/>
      <c r="O36" s="535"/>
      <c r="P36" s="535"/>
      <c r="Q36" s="535"/>
    </row>
    <row r="37" spans="1:17" s="187" customFormat="1" ht="21" customHeight="1" x14ac:dyDescent="0.25">
      <c r="A37" s="468" t="str">
        <f>IF('Inscription Candidats'!A30&gt;0,'Inscription Candidats'!A30,"")</f>
        <v/>
      </c>
      <c r="B37" s="425" t="str">
        <f t="shared" si="0"/>
        <v/>
      </c>
      <c r="C37" s="425" t="str">
        <f t="shared" si="1"/>
        <v/>
      </c>
      <c r="D37" s="425" t="str">
        <f t="shared" si="2"/>
        <v/>
      </c>
      <c r="E37" s="424"/>
      <c r="F37" s="595"/>
      <c r="G37" s="322">
        <f t="shared" si="3"/>
        <v>0</v>
      </c>
      <c r="H37" s="423" t="s">
        <v>1464</v>
      </c>
      <c r="I37" s="424"/>
      <c r="J37" s="424"/>
      <c r="K37" s="322">
        <f t="shared" si="4"/>
        <v>0</v>
      </c>
      <c r="L37" s="522" t="s">
        <v>1464</v>
      </c>
      <c r="M37" s="520"/>
      <c r="N37" s="532"/>
      <c r="O37" s="535"/>
      <c r="P37" s="535"/>
      <c r="Q37" s="535"/>
    </row>
    <row r="38" spans="1:17" s="187" customFormat="1" ht="21" customHeight="1" x14ac:dyDescent="0.25">
      <c r="A38" s="468" t="str">
        <f>IF('Inscription Candidats'!A31&gt;0,'Inscription Candidats'!A31,"")</f>
        <v/>
      </c>
      <c r="B38" s="425" t="str">
        <f t="shared" si="0"/>
        <v/>
      </c>
      <c r="C38" s="425" t="str">
        <f t="shared" si="1"/>
        <v/>
      </c>
      <c r="D38" s="425" t="str">
        <f t="shared" si="2"/>
        <v/>
      </c>
      <c r="E38" s="424"/>
      <c r="F38" s="595"/>
      <c r="G38" s="322">
        <f t="shared" si="3"/>
        <v>0</v>
      </c>
      <c r="H38" s="423" t="s">
        <v>1464</v>
      </c>
      <c r="I38" s="424"/>
      <c r="J38" s="424"/>
      <c r="K38" s="322">
        <f t="shared" si="4"/>
        <v>0</v>
      </c>
      <c r="L38" s="522" t="s">
        <v>1464</v>
      </c>
      <c r="M38" s="520"/>
      <c r="N38" s="532"/>
      <c r="O38" s="535"/>
      <c r="P38" s="535"/>
      <c r="Q38" s="535"/>
    </row>
    <row r="39" spans="1:17" s="187" customFormat="1" ht="21" customHeight="1" x14ac:dyDescent="0.25">
      <c r="A39" s="468" t="str">
        <f>IF('Inscription Candidats'!A32&gt;0,'Inscription Candidats'!A32,"")</f>
        <v/>
      </c>
      <c r="B39" s="425" t="str">
        <f t="shared" si="0"/>
        <v/>
      </c>
      <c r="C39" s="425" t="str">
        <f t="shared" si="1"/>
        <v/>
      </c>
      <c r="D39" s="425" t="str">
        <f t="shared" si="2"/>
        <v/>
      </c>
      <c r="E39" s="424"/>
      <c r="F39" s="595"/>
      <c r="G39" s="322">
        <f t="shared" si="3"/>
        <v>0</v>
      </c>
      <c r="H39" s="423" t="s">
        <v>1464</v>
      </c>
      <c r="I39" s="424"/>
      <c r="J39" s="424"/>
      <c r="K39" s="322">
        <f t="shared" si="4"/>
        <v>0</v>
      </c>
      <c r="L39" s="522" t="s">
        <v>1464</v>
      </c>
      <c r="M39" s="520"/>
      <c r="N39" s="532"/>
      <c r="O39" s="535"/>
      <c r="P39" s="535"/>
      <c r="Q39" s="535"/>
    </row>
    <row r="40" spans="1:17" s="187" customFormat="1" ht="21" customHeight="1" x14ac:dyDescent="0.25">
      <c r="A40" s="468" t="str">
        <f>IF('Inscription Candidats'!A33&gt;0,'Inscription Candidats'!A33,"")</f>
        <v/>
      </c>
      <c r="B40" s="425" t="str">
        <f t="shared" si="0"/>
        <v/>
      </c>
      <c r="C40" s="425" t="str">
        <f t="shared" si="1"/>
        <v/>
      </c>
      <c r="D40" s="425" t="str">
        <f t="shared" si="2"/>
        <v/>
      </c>
      <c r="E40" s="424"/>
      <c r="F40" s="595"/>
      <c r="G40" s="322">
        <f t="shared" si="3"/>
        <v>0</v>
      </c>
      <c r="H40" s="423" t="s">
        <v>1464</v>
      </c>
      <c r="I40" s="424"/>
      <c r="J40" s="424"/>
      <c r="K40" s="322">
        <f t="shared" si="4"/>
        <v>0</v>
      </c>
      <c r="L40" s="522" t="s">
        <v>1464</v>
      </c>
      <c r="M40" s="520"/>
      <c r="N40" s="532"/>
      <c r="O40" s="535"/>
      <c r="P40" s="535"/>
      <c r="Q40" s="535"/>
    </row>
    <row r="41" spans="1:17" s="187" customFormat="1" ht="21" customHeight="1" x14ac:dyDescent="0.25">
      <c r="A41" s="468" t="str">
        <f>IF('Inscription Candidats'!A34&gt;0,'Inscription Candidats'!A34,"")</f>
        <v/>
      </c>
      <c r="B41" s="425" t="str">
        <f t="shared" si="0"/>
        <v/>
      </c>
      <c r="C41" s="425" t="str">
        <f t="shared" si="1"/>
        <v/>
      </c>
      <c r="D41" s="425" t="str">
        <f t="shared" si="2"/>
        <v/>
      </c>
      <c r="E41" s="424"/>
      <c r="F41" s="595"/>
      <c r="G41" s="322">
        <f t="shared" si="3"/>
        <v>0</v>
      </c>
      <c r="H41" s="423" t="s">
        <v>1464</v>
      </c>
      <c r="I41" s="424"/>
      <c r="J41" s="424"/>
      <c r="K41" s="322">
        <f t="shared" si="4"/>
        <v>0</v>
      </c>
      <c r="L41" s="522" t="s">
        <v>1464</v>
      </c>
      <c r="M41" s="520"/>
      <c r="N41" s="532"/>
      <c r="O41" s="535"/>
      <c r="P41" s="535"/>
      <c r="Q41" s="535"/>
    </row>
    <row r="42" spans="1:17" s="187" customFormat="1" ht="21" customHeight="1" x14ac:dyDescent="0.25">
      <c r="A42" s="468" t="str">
        <f>IF('Inscription Candidats'!A35&gt;0,'Inscription Candidats'!A35,"")</f>
        <v/>
      </c>
      <c r="B42" s="425" t="str">
        <f t="shared" si="0"/>
        <v/>
      </c>
      <c r="C42" s="425" t="str">
        <f t="shared" si="1"/>
        <v/>
      </c>
      <c r="D42" s="425" t="str">
        <f t="shared" si="2"/>
        <v/>
      </c>
      <c r="E42" s="424"/>
      <c r="F42" s="595"/>
      <c r="G42" s="322">
        <f t="shared" si="3"/>
        <v>0</v>
      </c>
      <c r="H42" s="423" t="s">
        <v>1464</v>
      </c>
      <c r="I42" s="424"/>
      <c r="J42" s="424"/>
      <c r="K42" s="322">
        <f t="shared" si="4"/>
        <v>0</v>
      </c>
      <c r="L42" s="522" t="s">
        <v>1464</v>
      </c>
      <c r="M42" s="520"/>
      <c r="N42" s="532"/>
      <c r="O42" s="535"/>
      <c r="P42" s="535"/>
      <c r="Q42" s="535"/>
    </row>
    <row r="43" spans="1:17" s="187" customFormat="1" ht="21" customHeight="1" x14ac:dyDescent="0.25">
      <c r="A43" s="468" t="str">
        <f>IF('Inscription Candidats'!A36&gt;0,'Inscription Candidats'!A36,"")</f>
        <v/>
      </c>
      <c r="B43" s="425" t="str">
        <f t="shared" si="0"/>
        <v/>
      </c>
      <c r="C43" s="425" t="str">
        <f t="shared" si="1"/>
        <v/>
      </c>
      <c r="D43" s="425" t="str">
        <f t="shared" si="2"/>
        <v/>
      </c>
      <c r="E43" s="424"/>
      <c r="F43" s="595"/>
      <c r="G43" s="322">
        <f t="shared" si="3"/>
        <v>0</v>
      </c>
      <c r="H43" s="423" t="s">
        <v>1464</v>
      </c>
      <c r="I43" s="424"/>
      <c r="J43" s="424"/>
      <c r="K43" s="322">
        <f t="shared" si="4"/>
        <v>0</v>
      </c>
      <c r="L43" s="522" t="s">
        <v>1464</v>
      </c>
      <c r="M43" s="520"/>
      <c r="N43" s="532"/>
      <c r="O43" s="535"/>
      <c r="P43" s="535"/>
      <c r="Q43" s="535"/>
    </row>
    <row r="44" spans="1:17" s="187" customFormat="1" ht="21" customHeight="1" x14ac:dyDescent="0.25">
      <c r="A44" s="468" t="str">
        <f>IF('Inscription Candidats'!A37&gt;0,'Inscription Candidats'!A37,"")</f>
        <v/>
      </c>
      <c r="B44" s="425" t="str">
        <f t="shared" si="0"/>
        <v/>
      </c>
      <c r="C44" s="425" t="str">
        <f t="shared" si="1"/>
        <v/>
      </c>
      <c r="D44" s="425" t="str">
        <f t="shared" si="2"/>
        <v/>
      </c>
      <c r="E44" s="424"/>
      <c r="F44" s="595"/>
      <c r="G44" s="322">
        <f t="shared" si="3"/>
        <v>0</v>
      </c>
      <c r="H44" s="423" t="s">
        <v>1464</v>
      </c>
      <c r="I44" s="424"/>
      <c r="J44" s="424"/>
      <c r="K44" s="322">
        <f t="shared" si="4"/>
        <v>0</v>
      </c>
      <c r="L44" s="522" t="s">
        <v>1464</v>
      </c>
      <c r="M44" s="520"/>
      <c r="N44" s="532"/>
      <c r="O44" s="535"/>
      <c r="P44" s="535"/>
      <c r="Q44" s="535"/>
    </row>
    <row r="45" spans="1:17" s="187" customFormat="1" ht="21" customHeight="1" x14ac:dyDescent="0.25">
      <c r="A45" s="468" t="str">
        <f>IF('Inscription Candidats'!A38&gt;0,'Inscription Candidats'!A38,"")</f>
        <v/>
      </c>
      <c r="B45" s="425" t="str">
        <f t="shared" si="0"/>
        <v/>
      </c>
      <c r="C45" s="425" t="str">
        <f t="shared" si="1"/>
        <v/>
      </c>
      <c r="D45" s="425" t="str">
        <f t="shared" si="2"/>
        <v/>
      </c>
      <c r="E45" s="424"/>
      <c r="F45" s="595"/>
      <c r="G45" s="322">
        <f t="shared" si="3"/>
        <v>0</v>
      </c>
      <c r="H45" s="423" t="s">
        <v>1464</v>
      </c>
      <c r="I45" s="424"/>
      <c r="J45" s="424"/>
      <c r="K45" s="322">
        <f t="shared" si="4"/>
        <v>0</v>
      </c>
      <c r="L45" s="522" t="s">
        <v>1464</v>
      </c>
      <c r="M45" s="520"/>
      <c r="N45" s="532"/>
      <c r="O45" s="535"/>
      <c r="P45" s="535"/>
      <c r="Q45" s="535"/>
    </row>
    <row r="46" spans="1:17" s="187" customFormat="1" ht="21" customHeight="1" x14ac:dyDescent="0.25">
      <c r="A46" s="468" t="str">
        <f>IF('Inscription Candidats'!A39&gt;0,'Inscription Candidats'!A39,"")</f>
        <v/>
      </c>
      <c r="B46" s="425" t="str">
        <f t="shared" si="0"/>
        <v/>
      </c>
      <c r="C46" s="425" t="str">
        <f t="shared" si="1"/>
        <v/>
      </c>
      <c r="D46" s="425" t="str">
        <f t="shared" si="2"/>
        <v/>
      </c>
      <c r="E46" s="424"/>
      <c r="F46" s="595"/>
      <c r="G46" s="322">
        <f t="shared" si="3"/>
        <v>0</v>
      </c>
      <c r="H46" s="423" t="s">
        <v>1464</v>
      </c>
      <c r="I46" s="424"/>
      <c r="J46" s="424"/>
      <c r="K46" s="322">
        <f t="shared" si="4"/>
        <v>0</v>
      </c>
      <c r="L46" s="522" t="s">
        <v>1464</v>
      </c>
      <c r="M46" s="520"/>
      <c r="N46" s="532"/>
      <c r="O46" s="535"/>
      <c r="P46" s="535"/>
      <c r="Q46" s="535"/>
    </row>
    <row r="47" spans="1:17" s="187" customFormat="1" ht="21" customHeight="1" x14ac:dyDescent="0.25">
      <c r="A47" s="468" t="str">
        <f>IF('Inscription Candidats'!A40&gt;0,'Inscription Candidats'!A40,"")</f>
        <v/>
      </c>
      <c r="B47" s="425" t="str">
        <f t="shared" si="0"/>
        <v/>
      </c>
      <c r="C47" s="425" t="str">
        <f t="shared" si="1"/>
        <v/>
      </c>
      <c r="D47" s="425" t="str">
        <f t="shared" si="2"/>
        <v/>
      </c>
      <c r="E47" s="424"/>
      <c r="F47" s="595"/>
      <c r="G47" s="322">
        <f t="shared" si="3"/>
        <v>0</v>
      </c>
      <c r="H47" s="423" t="s">
        <v>1464</v>
      </c>
      <c r="I47" s="424"/>
      <c r="J47" s="424"/>
      <c r="K47" s="322">
        <f t="shared" si="4"/>
        <v>0</v>
      </c>
      <c r="L47" s="522" t="s">
        <v>1464</v>
      </c>
      <c r="M47" s="520"/>
      <c r="N47" s="532"/>
      <c r="O47" s="535"/>
      <c r="P47" s="535"/>
      <c r="Q47" s="535"/>
    </row>
    <row r="48" spans="1:17" s="187" customFormat="1" ht="21" customHeight="1" x14ac:dyDescent="0.25">
      <c r="A48" s="468" t="str">
        <f>IF('Inscription Candidats'!A41&gt;0,'Inscription Candidats'!A41,"")</f>
        <v/>
      </c>
      <c r="B48" s="425" t="str">
        <f t="shared" si="0"/>
        <v/>
      </c>
      <c r="C48" s="425" t="str">
        <f t="shared" si="1"/>
        <v/>
      </c>
      <c r="D48" s="425" t="str">
        <f t="shared" si="2"/>
        <v/>
      </c>
      <c r="E48" s="424"/>
      <c r="F48" s="595"/>
      <c r="G48" s="322">
        <f t="shared" si="3"/>
        <v>0</v>
      </c>
      <c r="H48" s="423" t="s">
        <v>1464</v>
      </c>
      <c r="I48" s="424"/>
      <c r="J48" s="424"/>
      <c r="K48" s="322">
        <f t="shared" si="4"/>
        <v>0</v>
      </c>
      <c r="L48" s="522" t="s">
        <v>1464</v>
      </c>
      <c r="M48" s="520"/>
      <c r="N48" s="532"/>
      <c r="O48" s="535"/>
      <c r="P48" s="535"/>
      <c r="Q48" s="535"/>
    </row>
    <row r="49" spans="1:17" s="187" customFormat="1" ht="21" customHeight="1" x14ac:dyDescent="0.25">
      <c r="A49" s="468" t="str">
        <f>IF('Inscription Candidats'!A42&gt;0,'Inscription Candidats'!A42,"")</f>
        <v/>
      </c>
      <c r="B49" s="425" t="str">
        <f t="shared" si="0"/>
        <v/>
      </c>
      <c r="C49" s="425" t="str">
        <f t="shared" si="1"/>
        <v/>
      </c>
      <c r="D49" s="425" t="str">
        <f t="shared" si="2"/>
        <v/>
      </c>
      <c r="E49" s="424"/>
      <c r="F49" s="595"/>
      <c r="G49" s="322">
        <f t="shared" si="3"/>
        <v>0</v>
      </c>
      <c r="H49" s="423" t="s">
        <v>1464</v>
      </c>
      <c r="I49" s="424"/>
      <c r="J49" s="424"/>
      <c r="K49" s="322">
        <f t="shared" si="4"/>
        <v>0</v>
      </c>
      <c r="L49" s="522" t="s">
        <v>1464</v>
      </c>
      <c r="M49" s="520"/>
      <c r="N49" s="532"/>
      <c r="O49" s="535"/>
      <c r="P49" s="535"/>
      <c r="Q49" s="535"/>
    </row>
    <row r="50" spans="1:17" s="187" customFormat="1" ht="21" customHeight="1" x14ac:dyDescent="0.25">
      <c r="A50" s="468" t="str">
        <f>IF('Inscription Candidats'!A43&gt;0,'Inscription Candidats'!A43,"")</f>
        <v/>
      </c>
      <c r="B50" s="425" t="str">
        <f t="shared" si="0"/>
        <v/>
      </c>
      <c r="C50" s="425" t="str">
        <f t="shared" si="1"/>
        <v/>
      </c>
      <c r="D50" s="425" t="str">
        <f t="shared" si="2"/>
        <v/>
      </c>
      <c r="E50" s="424"/>
      <c r="F50" s="595"/>
      <c r="G50" s="322">
        <f t="shared" si="3"/>
        <v>0</v>
      </c>
      <c r="H50" s="423" t="s">
        <v>1464</v>
      </c>
      <c r="I50" s="424"/>
      <c r="J50" s="424"/>
      <c r="K50" s="322">
        <f t="shared" si="4"/>
        <v>0</v>
      </c>
      <c r="L50" s="522" t="s">
        <v>1464</v>
      </c>
      <c r="M50" s="520"/>
      <c r="N50" s="532"/>
      <c r="O50" s="535"/>
      <c r="P50" s="535"/>
      <c r="Q50" s="535"/>
    </row>
    <row r="51" spans="1:17" s="187" customFormat="1" ht="21" customHeight="1" x14ac:dyDescent="0.25">
      <c r="A51" s="468" t="str">
        <f>IF('Inscription Candidats'!A44&gt;0,'Inscription Candidats'!A44,"")</f>
        <v/>
      </c>
      <c r="B51" s="425" t="str">
        <f t="shared" si="0"/>
        <v/>
      </c>
      <c r="C51" s="425" t="str">
        <f t="shared" si="1"/>
        <v/>
      </c>
      <c r="D51" s="425" t="str">
        <f t="shared" si="2"/>
        <v/>
      </c>
      <c r="E51" s="424"/>
      <c r="F51" s="595"/>
      <c r="G51" s="322">
        <f t="shared" si="3"/>
        <v>0</v>
      </c>
      <c r="H51" s="423" t="s">
        <v>1464</v>
      </c>
      <c r="I51" s="424"/>
      <c r="J51" s="424"/>
      <c r="K51" s="322">
        <f t="shared" si="4"/>
        <v>0</v>
      </c>
      <c r="L51" s="522" t="s">
        <v>1464</v>
      </c>
      <c r="M51" s="520"/>
      <c r="N51" s="532"/>
      <c r="O51" s="535"/>
      <c r="P51" s="535"/>
      <c r="Q51" s="535"/>
    </row>
    <row r="52" spans="1:17" s="187" customFormat="1" ht="21" customHeight="1" x14ac:dyDescent="0.25">
      <c r="A52" s="468" t="str">
        <f>IF('Inscription Candidats'!A45&gt;0,'Inscription Candidats'!A45,"")</f>
        <v/>
      </c>
      <c r="B52" s="425" t="str">
        <f t="shared" si="0"/>
        <v/>
      </c>
      <c r="C52" s="425" t="str">
        <f t="shared" si="1"/>
        <v/>
      </c>
      <c r="D52" s="425" t="str">
        <f t="shared" si="2"/>
        <v/>
      </c>
      <c r="E52" s="424"/>
      <c r="F52" s="595"/>
      <c r="G52" s="322">
        <f t="shared" si="3"/>
        <v>0</v>
      </c>
      <c r="H52" s="423" t="s">
        <v>1464</v>
      </c>
      <c r="I52" s="424"/>
      <c r="J52" s="424"/>
      <c r="K52" s="322">
        <f t="shared" si="4"/>
        <v>0</v>
      </c>
      <c r="L52" s="522" t="s">
        <v>1464</v>
      </c>
      <c r="M52" s="520"/>
      <c r="N52" s="532"/>
      <c r="O52" s="535"/>
      <c r="P52" s="535"/>
      <c r="Q52" s="535"/>
    </row>
  </sheetData>
  <sheetProtection selectLockedCells="1"/>
  <mergeCells count="16">
    <mergeCell ref="N11:N12"/>
    <mergeCell ref="A1:L1"/>
    <mergeCell ref="A2:L2"/>
    <mergeCell ref="A3:L3"/>
    <mergeCell ref="E11:H11"/>
    <mergeCell ref="I11:L11"/>
    <mergeCell ref="E5:G5"/>
    <mergeCell ref="E6:G6"/>
    <mergeCell ref="E7:G7"/>
    <mergeCell ref="E8:G8"/>
    <mergeCell ref="E9:G9"/>
    <mergeCell ref="K5:M5"/>
    <mergeCell ref="K6:M6"/>
    <mergeCell ref="K7:M7"/>
    <mergeCell ref="K8:M8"/>
    <mergeCell ref="M11:M12"/>
  </mergeCells>
  <dataValidations count="3">
    <dataValidation allowBlank="1" showInputMessage="1" sqref="E6:E7 B6"/>
    <dataValidation allowBlank="1" showInputMessage="1" showErrorMessage="1" promptTitle="Type" prompt="Choisir le niveau" sqref="J8 J6"/>
    <dataValidation allowBlank="1" showErrorMessage="1" sqref="K6 K8"/>
  </dataValidations>
  <printOptions horizontalCentered="1" verticalCentered="1"/>
  <pageMargins left="0.19685039370078741" right="0.19685039370078741" top="0.19685039370078741" bottom="0.19685039370078741" header="0" footer="0"/>
  <pageSetup paperSize="9" orientation="landscape" horizontalDpi="0" verticalDpi="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Listes!$AI$2:$AI$9</xm:f>
          </x14:formula1>
          <xm:sqref>H13:H52</xm:sqref>
        </x14:dataValidation>
        <x14:dataValidation type="list" allowBlank="1" showInputMessage="1" showErrorMessage="1">
          <x14:formula1>
            <xm:f>Listes!$AI$12:$AI$15</xm:f>
          </x14:formula1>
          <xm:sqref>L13:L52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0"/>
  <sheetViews>
    <sheetView workbookViewId="0">
      <selection activeCell="A12" sqref="A12:F12"/>
    </sheetView>
  </sheetViews>
  <sheetFormatPr baseColWidth="10" defaultColWidth="11.42578125" defaultRowHeight="15.75" x14ac:dyDescent="0.25"/>
  <cols>
    <col min="1" max="1" width="16.28515625" style="16" customWidth="1"/>
    <col min="2" max="2" width="35.140625" style="16" customWidth="1"/>
    <col min="3" max="6" width="10.85546875" style="16" customWidth="1"/>
    <col min="7" max="7" width="0" style="16" hidden="1" customWidth="1"/>
    <col min="8" max="8" width="11.42578125" style="17"/>
    <col min="9" max="9" width="16.28515625" style="16" customWidth="1"/>
    <col min="10" max="10" width="35.140625" style="16" customWidth="1"/>
    <col min="11" max="14" width="10.85546875" style="16" customWidth="1"/>
    <col min="15" max="16384" width="11.42578125" style="17"/>
  </cols>
  <sheetData>
    <row r="1" spans="1:14" customFormat="1" ht="15" x14ac:dyDescent="0.25"/>
    <row r="2" spans="1:14" customFormat="1" ht="22.5" x14ac:dyDescent="0.3">
      <c r="A2" s="666" t="s">
        <v>0</v>
      </c>
      <c r="B2" s="666"/>
      <c r="C2" s="666"/>
      <c r="D2" s="666"/>
      <c r="E2" s="666"/>
      <c r="F2" s="666"/>
      <c r="G2" s="3"/>
      <c r="I2" s="666"/>
      <c r="J2" s="666"/>
      <c r="K2" s="666"/>
      <c r="L2" s="666"/>
      <c r="M2" s="666"/>
      <c r="N2" s="666"/>
    </row>
    <row r="3" spans="1:14" customFormat="1" ht="18.75" x14ac:dyDescent="0.3">
      <c r="A3" s="705" t="s">
        <v>1525</v>
      </c>
      <c r="B3" s="705"/>
      <c r="C3" s="705"/>
      <c r="D3" s="705"/>
      <c r="E3" s="705"/>
      <c r="F3" s="705"/>
      <c r="G3" s="55"/>
      <c r="I3" s="705"/>
      <c r="J3" s="705"/>
      <c r="K3" s="705"/>
      <c r="L3" s="705"/>
      <c r="M3" s="705"/>
      <c r="N3" s="705"/>
    </row>
    <row r="4" spans="1:14" customFormat="1" ht="15" x14ac:dyDescent="0.25">
      <c r="A4" s="668" t="str">
        <f>i_ref_formation</f>
        <v/>
      </c>
      <c r="B4" s="668"/>
      <c r="C4" s="668"/>
      <c r="D4" s="668"/>
      <c r="E4" s="668"/>
      <c r="F4" s="668"/>
      <c r="G4" s="13"/>
      <c r="I4" s="668"/>
      <c r="J4" s="668"/>
      <c r="K4" s="668"/>
      <c r="L4" s="668"/>
      <c r="M4" s="668"/>
      <c r="N4" s="668"/>
    </row>
    <row r="5" spans="1:14" customFormat="1" ht="44.25" customHeight="1" x14ac:dyDescent="0.25"/>
    <row r="6" spans="1:14" s="29" customFormat="1" ht="20.100000000000001" customHeight="1" x14ac:dyDescent="0.25">
      <c r="A6" s="40"/>
      <c r="B6" s="40"/>
      <c r="C6" s="41"/>
      <c r="D6" s="42"/>
      <c r="E6" s="42"/>
      <c r="F6" s="41"/>
      <c r="G6" s="28"/>
      <c r="I6" s="40"/>
      <c r="J6" s="40"/>
      <c r="K6" s="41"/>
      <c r="L6" s="42"/>
      <c r="M6" s="42"/>
      <c r="N6" s="41"/>
    </row>
    <row r="7" spans="1:14" s="21" customFormat="1" ht="19.5" customHeight="1" x14ac:dyDescent="0.25">
      <c r="A7" s="50" t="s">
        <v>52</v>
      </c>
      <c r="B7" s="51"/>
      <c r="C7" s="51"/>
      <c r="D7" s="51"/>
      <c r="E7" s="51"/>
      <c r="F7" s="52"/>
      <c r="G7" s="20"/>
      <c r="I7" s="16"/>
      <c r="J7" s="16"/>
      <c r="K7" s="16"/>
      <c r="L7" s="16"/>
      <c r="M7" s="16"/>
      <c r="N7" s="16"/>
    </row>
    <row r="8" spans="1:14" s="21" customFormat="1" ht="19.5" customHeight="1" x14ac:dyDescent="0.25">
      <c r="A8" s="53" t="s">
        <v>12</v>
      </c>
      <c r="B8" s="43" t="str">
        <f>IFERROR(VLOOKUP(B9,insc_cand,2,FALSE),"")</f>
        <v/>
      </c>
      <c r="C8" s="44" t="s">
        <v>13</v>
      </c>
      <c r="D8" s="732" t="str">
        <f>IFERROR(VLOOKUP(B9,insc_cand,3,FALSE),"")</f>
        <v/>
      </c>
      <c r="E8" s="732"/>
      <c r="F8" s="733"/>
      <c r="G8" s="20"/>
      <c r="I8" s="16"/>
      <c r="J8" s="16"/>
      <c r="K8" s="16"/>
      <c r="L8" s="16"/>
      <c r="M8" s="16"/>
      <c r="N8" s="16"/>
    </row>
    <row r="9" spans="1:14" s="21" customFormat="1" ht="19.5" customHeight="1" x14ac:dyDescent="0.25">
      <c r="A9" s="53" t="s">
        <v>11</v>
      </c>
      <c r="B9" s="105">
        <f>'Inscription Candidats'!$A$6</f>
        <v>0</v>
      </c>
      <c r="C9" s="44" t="s">
        <v>1</v>
      </c>
      <c r="D9" s="732" t="str">
        <f>IFERROR(VLOOKUP(B9,insc_cand,5,FALSE),"")</f>
        <v/>
      </c>
      <c r="E9" s="732"/>
      <c r="F9" s="733"/>
      <c r="G9" s="20"/>
      <c r="I9" s="16"/>
      <c r="J9" s="16"/>
      <c r="K9" s="16"/>
      <c r="L9" s="16"/>
      <c r="M9" s="16"/>
      <c r="N9" s="16"/>
    </row>
    <row r="10" spans="1:14" s="430" customFormat="1" ht="19.5" customHeight="1" x14ac:dyDescent="0.25">
      <c r="A10" s="426" t="s">
        <v>64</v>
      </c>
      <c r="B10" s="494" t="str">
        <f>IFERROR(VLOOKUP(B9,'6-Résultats'!$A$12:$L$80,12,FALSE),"")</f>
        <v/>
      </c>
      <c r="C10" s="427" t="s">
        <v>65</v>
      </c>
      <c r="D10" s="428" t="e">
        <f>VLOOKUP(B9,'6-Résultats'!A13:M112,13,FALSE)</f>
        <v>#N/A</v>
      </c>
      <c r="E10" s="427"/>
      <c r="F10" s="429"/>
      <c r="G10" s="418"/>
      <c r="I10" s="422"/>
      <c r="J10" s="422"/>
      <c r="K10" s="422"/>
      <c r="L10" s="422"/>
      <c r="M10" s="422"/>
      <c r="N10" s="422"/>
    </row>
    <row r="11" spans="1:14" s="430" customFormat="1" ht="19.5" customHeight="1" x14ac:dyDescent="0.25">
      <c r="A11" s="426" t="s">
        <v>53</v>
      </c>
      <c r="B11" s="431"/>
      <c r="C11" s="427"/>
      <c r="D11" s="427"/>
      <c r="E11" s="427"/>
      <c r="F11" s="429"/>
      <c r="G11" s="418"/>
      <c r="I11" s="422"/>
      <c r="J11" s="422"/>
      <c r="K11" s="422"/>
      <c r="L11" s="422"/>
      <c r="M11" s="422"/>
      <c r="N11" s="422"/>
    </row>
    <row r="12" spans="1:14" s="430" customFormat="1" ht="150" customHeight="1" x14ac:dyDescent="0.25">
      <c r="A12" s="729"/>
      <c r="B12" s="730"/>
      <c r="C12" s="730"/>
      <c r="D12" s="730"/>
      <c r="E12" s="730"/>
      <c r="F12" s="731"/>
      <c r="G12" s="418"/>
      <c r="I12" s="422"/>
      <c r="J12" s="422"/>
      <c r="K12" s="422"/>
      <c r="L12" s="422"/>
      <c r="M12" s="422"/>
      <c r="N12" s="422"/>
    </row>
    <row r="13" spans="1:14" s="21" customFormat="1" ht="20.100000000000001" customHeight="1" x14ac:dyDescent="0.25">
      <c r="A13" s="46"/>
      <c r="B13" s="47"/>
      <c r="C13" s="47"/>
      <c r="D13" s="47"/>
      <c r="E13" s="47"/>
      <c r="F13" s="47"/>
      <c r="G13" s="20"/>
      <c r="I13" s="16"/>
      <c r="J13" s="16"/>
      <c r="K13" s="16"/>
      <c r="L13" s="16"/>
      <c r="M13" s="16"/>
      <c r="N13" s="16"/>
    </row>
    <row r="14" spans="1:14" s="21" customFormat="1" ht="20.100000000000001" customHeight="1" x14ac:dyDescent="0.25">
      <c r="A14" s="50" t="s">
        <v>54</v>
      </c>
      <c r="B14" s="51"/>
      <c r="C14" s="51"/>
      <c r="D14" s="51"/>
      <c r="E14" s="51"/>
      <c r="F14" s="52"/>
      <c r="G14" s="20"/>
      <c r="I14" s="16"/>
      <c r="J14" s="16"/>
      <c r="K14" s="16"/>
      <c r="L14" s="16"/>
      <c r="M14" s="16"/>
      <c r="N14" s="16"/>
    </row>
    <row r="15" spans="1:14" s="21" customFormat="1" ht="19.5" customHeight="1" x14ac:dyDescent="0.25">
      <c r="A15" s="53" t="s">
        <v>12</v>
      </c>
      <c r="B15" s="43" t="str">
        <f>IFERROR(VLOOKUP(B16,insc_cand,2,FALSE),"")</f>
        <v/>
      </c>
      <c r="C15" s="44" t="s">
        <v>13</v>
      </c>
      <c r="D15" s="732" t="str">
        <f>IFERROR(VLOOKUP(B16,insc_cand,3,FALSE),"")</f>
        <v/>
      </c>
      <c r="E15" s="732"/>
      <c r="F15" s="733"/>
      <c r="G15" s="20"/>
      <c r="I15" s="16"/>
      <c r="J15" s="16"/>
      <c r="K15" s="16"/>
      <c r="L15" s="16"/>
      <c r="M15" s="16"/>
      <c r="N15" s="16"/>
    </row>
    <row r="16" spans="1:14" s="21" customFormat="1" ht="19.5" customHeight="1" x14ac:dyDescent="0.25">
      <c r="A16" s="53" t="s">
        <v>11</v>
      </c>
      <c r="B16" s="320">
        <f>'Inscription Candidats'!$A$7</f>
        <v>0</v>
      </c>
      <c r="C16" s="44" t="s">
        <v>1</v>
      </c>
      <c r="D16" s="732" t="str">
        <f>IFERROR(VLOOKUP(B16,insc_cand,5,FALSE),"")</f>
        <v/>
      </c>
      <c r="E16" s="732"/>
      <c r="F16" s="733"/>
      <c r="G16" s="20"/>
      <c r="I16" s="16"/>
      <c r="J16" s="16"/>
      <c r="K16" s="16"/>
      <c r="L16" s="16"/>
      <c r="M16" s="16"/>
      <c r="N16" s="16"/>
    </row>
    <row r="17" spans="1:14" s="430" customFormat="1" ht="19.5" customHeight="1" x14ac:dyDescent="0.25">
      <c r="A17" s="426" t="s">
        <v>64</v>
      </c>
      <c r="B17" s="494" t="str">
        <f>IFERROR(VLOOKUP(B16,'6-Résultats'!$A$12:$L$80,12,FALSE),"")</f>
        <v/>
      </c>
      <c r="C17" s="427" t="s">
        <v>65</v>
      </c>
      <c r="D17" s="428">
        <f>i_s2_date</f>
        <v>0</v>
      </c>
      <c r="E17" s="427"/>
      <c r="F17" s="429"/>
      <c r="G17" s="418"/>
      <c r="I17" s="422"/>
      <c r="J17" s="422"/>
      <c r="K17" s="422"/>
      <c r="L17" s="422"/>
      <c r="M17" s="422"/>
      <c r="N17" s="422"/>
    </row>
    <row r="18" spans="1:14" s="430" customFormat="1" ht="20.100000000000001" customHeight="1" x14ac:dyDescent="0.25">
      <c r="A18" s="426" t="s">
        <v>53</v>
      </c>
      <c r="B18" s="431"/>
      <c r="C18" s="427"/>
      <c r="D18" s="427"/>
      <c r="E18" s="427"/>
      <c r="F18" s="429"/>
      <c r="G18" s="418"/>
      <c r="I18" s="422"/>
      <c r="J18" s="422"/>
      <c r="K18" s="422"/>
      <c r="L18" s="422"/>
      <c r="M18" s="422"/>
      <c r="N18" s="422"/>
    </row>
    <row r="19" spans="1:14" s="430" customFormat="1" ht="150" customHeight="1" x14ac:dyDescent="0.25">
      <c r="A19" s="729"/>
      <c r="B19" s="730"/>
      <c r="C19" s="730"/>
      <c r="D19" s="730"/>
      <c r="E19" s="730"/>
      <c r="F19" s="731"/>
      <c r="G19" s="418"/>
      <c r="I19" s="422"/>
      <c r="J19" s="422"/>
      <c r="K19" s="422"/>
      <c r="L19" s="422"/>
      <c r="M19" s="422"/>
      <c r="N19" s="422"/>
    </row>
    <row r="20" spans="1:14" s="21" customFormat="1" ht="19.5" customHeight="1" x14ac:dyDescent="0.25">
      <c r="A20" s="59"/>
      <c r="B20" s="60"/>
      <c r="C20" s="60"/>
      <c r="D20" s="60"/>
      <c r="E20" s="60"/>
      <c r="F20" s="60"/>
      <c r="G20" s="46"/>
      <c r="I20" s="16"/>
      <c r="J20" s="16"/>
      <c r="K20" s="16"/>
      <c r="L20" s="16"/>
      <c r="M20" s="16"/>
      <c r="N20" s="16"/>
    </row>
    <row r="21" spans="1:14" s="21" customFormat="1" ht="19.5" customHeight="1" x14ac:dyDescent="0.25">
      <c r="A21" s="50" t="s">
        <v>55</v>
      </c>
      <c r="B21" s="51"/>
      <c r="C21" s="51"/>
      <c r="D21" s="51"/>
      <c r="E21" s="51"/>
      <c r="F21" s="52"/>
      <c r="G21" s="20"/>
      <c r="I21" s="16"/>
      <c r="J21" s="16"/>
      <c r="K21" s="16"/>
      <c r="L21" s="16"/>
      <c r="M21" s="16"/>
      <c r="N21" s="16"/>
    </row>
    <row r="22" spans="1:14" s="21" customFormat="1" ht="19.5" customHeight="1" x14ac:dyDescent="0.25">
      <c r="A22" s="53" t="s">
        <v>12</v>
      </c>
      <c r="B22" s="43" t="str">
        <f>IFERROR(VLOOKUP(B23,insc_cand,2,FALSE),"")</f>
        <v/>
      </c>
      <c r="C22" s="44" t="s">
        <v>13</v>
      </c>
      <c r="D22" s="732" t="str">
        <f>IFERROR(VLOOKUP(B23,insc_cand,3,FALSE),"")</f>
        <v/>
      </c>
      <c r="E22" s="732"/>
      <c r="F22" s="733"/>
      <c r="G22" s="20"/>
      <c r="I22" s="16"/>
      <c r="J22" s="16"/>
      <c r="K22" s="16"/>
      <c r="L22" s="16"/>
      <c r="M22" s="16"/>
      <c r="N22" s="16"/>
    </row>
    <row r="23" spans="1:14" s="21" customFormat="1" ht="19.5" customHeight="1" x14ac:dyDescent="0.25">
      <c r="A23" s="53" t="s">
        <v>11</v>
      </c>
      <c r="B23" s="320">
        <f>'Inscription Candidats'!$A$8</f>
        <v>0</v>
      </c>
      <c r="C23" s="44" t="s">
        <v>1</v>
      </c>
      <c r="D23" s="732" t="str">
        <f>IFERROR(VLOOKUP(B23,insc_cand,5,FALSE),"")</f>
        <v/>
      </c>
      <c r="E23" s="732"/>
      <c r="F23" s="733"/>
      <c r="G23" s="20"/>
      <c r="I23" s="16"/>
      <c r="J23" s="16"/>
      <c r="K23" s="16"/>
      <c r="L23" s="16"/>
      <c r="M23" s="16"/>
      <c r="N23" s="16"/>
    </row>
    <row r="24" spans="1:14" s="21" customFormat="1" ht="19.5" customHeight="1" x14ac:dyDescent="0.25">
      <c r="A24" s="53" t="s">
        <v>64</v>
      </c>
      <c r="B24" s="494" t="str">
        <f>IFERROR(VLOOKUP(B23,'6-Résultats'!$A$12:$L$80,12,FALSE),"")</f>
        <v/>
      </c>
      <c r="C24" s="43" t="s">
        <v>65</v>
      </c>
      <c r="D24" s="324">
        <f>i_s2_date</f>
        <v>0</v>
      </c>
      <c r="E24" s="43"/>
      <c r="F24" s="54"/>
      <c r="G24" s="20"/>
      <c r="I24" s="16"/>
      <c r="J24" s="16"/>
      <c r="K24" s="16"/>
      <c r="L24" s="16"/>
      <c r="M24" s="16"/>
      <c r="N24" s="16"/>
    </row>
    <row r="25" spans="1:14" s="430" customFormat="1" ht="19.5" customHeight="1" x14ac:dyDescent="0.25">
      <c r="A25" s="426" t="s">
        <v>53</v>
      </c>
      <c r="B25" s="431"/>
      <c r="C25" s="427"/>
      <c r="D25" s="427"/>
      <c r="E25" s="427"/>
      <c r="F25" s="429"/>
      <c r="G25" s="418"/>
      <c r="I25" s="422"/>
      <c r="J25" s="422"/>
      <c r="K25" s="422"/>
      <c r="L25" s="422"/>
      <c r="M25" s="422"/>
      <c r="N25" s="422"/>
    </row>
    <row r="26" spans="1:14" s="430" customFormat="1" ht="150" customHeight="1" x14ac:dyDescent="0.25">
      <c r="A26" s="729"/>
      <c r="B26" s="730"/>
      <c r="C26" s="730"/>
      <c r="D26" s="730"/>
      <c r="E26" s="730"/>
      <c r="F26" s="731"/>
      <c r="G26" s="418"/>
      <c r="I26" s="422"/>
      <c r="J26" s="422"/>
      <c r="K26" s="422"/>
      <c r="L26" s="422"/>
      <c r="M26" s="422"/>
      <c r="N26" s="422"/>
    </row>
    <row r="27" spans="1:14" s="21" customFormat="1" ht="19.5" customHeight="1" x14ac:dyDescent="0.25">
      <c r="A27" s="49"/>
      <c r="B27" s="48"/>
      <c r="C27" s="48"/>
      <c r="D27" s="48"/>
      <c r="E27" s="48"/>
      <c r="F27" s="48"/>
      <c r="G27" s="49"/>
      <c r="I27" s="16"/>
      <c r="J27" s="16"/>
      <c r="K27" s="16"/>
      <c r="L27" s="16"/>
      <c r="M27" s="16"/>
      <c r="N27" s="16"/>
    </row>
    <row r="28" spans="1:14" s="21" customFormat="1" ht="19.5" customHeight="1" x14ac:dyDescent="0.25">
      <c r="A28" s="50" t="s">
        <v>56</v>
      </c>
      <c r="B28" s="51"/>
      <c r="C28" s="51"/>
      <c r="D28" s="51"/>
      <c r="E28" s="51"/>
      <c r="F28" s="52"/>
      <c r="G28" s="20"/>
      <c r="I28" s="16"/>
      <c r="J28" s="16"/>
      <c r="K28" s="16"/>
      <c r="L28" s="16"/>
      <c r="M28" s="16"/>
      <c r="N28" s="16"/>
    </row>
    <row r="29" spans="1:14" s="21" customFormat="1" ht="19.5" customHeight="1" x14ac:dyDescent="0.25">
      <c r="A29" s="53" t="s">
        <v>12</v>
      </c>
      <c r="B29" s="43" t="str">
        <f>IFERROR(VLOOKUP(B30,insc_cand,2,FALSE),"")</f>
        <v/>
      </c>
      <c r="C29" s="44" t="s">
        <v>13</v>
      </c>
      <c r="D29" s="732" t="str">
        <f>IFERROR(VLOOKUP(B30,insc_cand,3,FALSE),"")</f>
        <v/>
      </c>
      <c r="E29" s="732"/>
      <c r="F29" s="733"/>
      <c r="G29" s="20"/>
      <c r="I29" s="16"/>
      <c r="J29" s="16"/>
      <c r="K29" s="16"/>
      <c r="L29" s="16"/>
      <c r="M29" s="16"/>
      <c r="N29" s="16"/>
    </row>
    <row r="30" spans="1:14" s="21" customFormat="1" ht="19.5" customHeight="1" x14ac:dyDescent="0.25">
      <c r="A30" s="53" t="s">
        <v>11</v>
      </c>
      <c r="B30" s="320">
        <f>'Inscription Candidats'!$A$9</f>
        <v>0</v>
      </c>
      <c r="C30" s="44" t="s">
        <v>1</v>
      </c>
      <c r="D30" s="732" t="str">
        <f>IFERROR(VLOOKUP(B30,insc_cand,5,FALSE),"")</f>
        <v/>
      </c>
      <c r="E30" s="732"/>
      <c r="F30" s="733"/>
      <c r="G30" s="20"/>
      <c r="I30" s="16"/>
      <c r="J30" s="16"/>
      <c r="K30" s="16"/>
      <c r="L30" s="16"/>
      <c r="M30" s="16"/>
      <c r="N30" s="16"/>
    </row>
    <row r="31" spans="1:14" s="21" customFormat="1" ht="19.5" customHeight="1" x14ac:dyDescent="0.25">
      <c r="A31" s="53" t="s">
        <v>64</v>
      </c>
      <c r="B31" s="494" t="str">
        <f>IFERROR(VLOOKUP(B30,'6-Résultats'!$A$12:$L$80,12,FALSE),"")</f>
        <v/>
      </c>
      <c r="C31" s="43" t="s">
        <v>65</v>
      </c>
      <c r="D31" s="324">
        <f>i_s2_date</f>
        <v>0</v>
      </c>
      <c r="E31" s="43"/>
      <c r="F31" s="54"/>
      <c r="G31" s="20"/>
      <c r="I31" s="16"/>
      <c r="J31" s="16"/>
      <c r="K31" s="16"/>
      <c r="L31" s="16"/>
      <c r="M31" s="16"/>
      <c r="N31" s="16"/>
    </row>
    <row r="32" spans="1:14" s="430" customFormat="1" ht="19.5" customHeight="1" x14ac:dyDescent="0.25">
      <c r="A32" s="426" t="s">
        <v>53</v>
      </c>
      <c r="B32" s="431"/>
      <c r="C32" s="427"/>
      <c r="D32" s="427"/>
      <c r="E32" s="427"/>
      <c r="F32" s="429"/>
      <c r="G32" s="418"/>
      <c r="I32" s="422"/>
      <c r="J32" s="422"/>
      <c r="K32" s="422"/>
      <c r="L32" s="422"/>
      <c r="M32" s="422"/>
      <c r="N32" s="422"/>
    </row>
    <row r="33" spans="1:14" s="430" customFormat="1" ht="150" customHeight="1" x14ac:dyDescent="0.25">
      <c r="A33" s="729"/>
      <c r="B33" s="730"/>
      <c r="C33" s="730"/>
      <c r="D33" s="730"/>
      <c r="E33" s="730"/>
      <c r="F33" s="731"/>
      <c r="G33" s="418"/>
      <c r="I33" s="422"/>
      <c r="J33" s="422"/>
      <c r="K33" s="422"/>
      <c r="L33" s="422"/>
      <c r="M33" s="422"/>
      <c r="N33" s="422"/>
    </row>
    <row r="34" spans="1:14" s="21" customFormat="1" ht="19.5" customHeight="1" x14ac:dyDescent="0.25">
      <c r="A34" s="49"/>
      <c r="B34" s="48"/>
      <c r="C34" s="48"/>
      <c r="D34" s="48"/>
      <c r="E34" s="48"/>
      <c r="F34" s="48"/>
      <c r="G34" s="49"/>
      <c r="I34" s="16"/>
      <c r="J34" s="16"/>
      <c r="K34" s="16"/>
      <c r="L34" s="16"/>
      <c r="M34" s="16"/>
      <c r="N34" s="16"/>
    </row>
    <row r="35" spans="1:14" s="21" customFormat="1" ht="19.5" customHeight="1" x14ac:dyDescent="0.25">
      <c r="A35" s="50" t="s">
        <v>57</v>
      </c>
      <c r="B35" s="51"/>
      <c r="C35" s="51"/>
      <c r="D35" s="51"/>
      <c r="E35" s="51"/>
      <c r="F35" s="52"/>
      <c r="G35" s="20"/>
      <c r="I35" s="16"/>
      <c r="J35" s="16"/>
      <c r="K35" s="16"/>
      <c r="L35" s="16"/>
      <c r="M35" s="16"/>
      <c r="N35" s="16"/>
    </row>
    <row r="36" spans="1:14" s="21" customFormat="1" ht="19.5" customHeight="1" x14ac:dyDescent="0.25">
      <c r="A36" s="53" t="s">
        <v>12</v>
      </c>
      <c r="B36" s="43" t="str">
        <f>IFERROR(VLOOKUP(B37,insc_cand,2,FALSE),"")</f>
        <v/>
      </c>
      <c r="C36" s="44" t="s">
        <v>13</v>
      </c>
      <c r="D36" s="732" t="str">
        <f>IFERROR(VLOOKUP(B37,insc_cand,3,FALSE),"")</f>
        <v/>
      </c>
      <c r="E36" s="732"/>
      <c r="F36" s="733"/>
      <c r="G36" s="20"/>
      <c r="I36" s="16"/>
      <c r="J36" s="16"/>
      <c r="K36" s="16"/>
      <c r="L36" s="16"/>
      <c r="M36" s="16"/>
      <c r="N36" s="16"/>
    </row>
    <row r="37" spans="1:14" s="21" customFormat="1" ht="19.5" customHeight="1" x14ac:dyDescent="0.25">
      <c r="A37" s="53" t="s">
        <v>11</v>
      </c>
      <c r="B37" s="320">
        <f>'Inscription Candidats'!$A$10</f>
        <v>0</v>
      </c>
      <c r="C37" s="44" t="s">
        <v>1</v>
      </c>
      <c r="D37" s="732" t="str">
        <f>IFERROR(VLOOKUP(B37,insc_cand,5,FALSE),"")</f>
        <v/>
      </c>
      <c r="E37" s="732"/>
      <c r="F37" s="733"/>
      <c r="G37" s="20"/>
      <c r="I37" s="16"/>
      <c r="J37" s="16"/>
      <c r="K37" s="16"/>
      <c r="L37" s="16"/>
      <c r="M37" s="16"/>
      <c r="N37" s="16"/>
    </row>
    <row r="38" spans="1:14" s="21" customFormat="1" ht="19.5" customHeight="1" x14ac:dyDescent="0.25">
      <c r="A38" s="53" t="s">
        <v>64</v>
      </c>
      <c r="B38" s="494" t="str">
        <f>IFERROR(VLOOKUP(B37,'6-Résultats'!$A$12:$L$80,12,FALSE),"")</f>
        <v/>
      </c>
      <c r="C38" s="43" t="s">
        <v>65</v>
      </c>
      <c r="D38" s="324">
        <f>i_s2_date</f>
        <v>0</v>
      </c>
      <c r="E38" s="43"/>
      <c r="F38" s="54"/>
      <c r="G38" s="20"/>
      <c r="I38" s="16"/>
      <c r="J38" s="16"/>
      <c r="K38" s="16"/>
      <c r="L38" s="16"/>
      <c r="M38" s="16"/>
      <c r="N38" s="16"/>
    </row>
    <row r="39" spans="1:14" s="430" customFormat="1" ht="19.5" customHeight="1" x14ac:dyDescent="0.25">
      <c r="A39" s="426" t="s">
        <v>53</v>
      </c>
      <c r="B39" s="431"/>
      <c r="C39" s="427"/>
      <c r="D39" s="427"/>
      <c r="E39" s="427"/>
      <c r="F39" s="429"/>
      <c r="G39" s="418"/>
      <c r="I39" s="422"/>
      <c r="J39" s="422"/>
      <c r="K39" s="422"/>
      <c r="L39" s="422"/>
      <c r="M39" s="422"/>
      <c r="N39" s="422"/>
    </row>
    <row r="40" spans="1:14" s="430" customFormat="1" ht="150" customHeight="1" x14ac:dyDescent="0.25">
      <c r="A40" s="729"/>
      <c r="B40" s="730"/>
      <c r="C40" s="730"/>
      <c r="D40" s="730"/>
      <c r="E40" s="730"/>
      <c r="F40" s="731"/>
      <c r="G40" s="418"/>
      <c r="I40" s="422"/>
      <c r="J40" s="422"/>
      <c r="K40" s="422"/>
      <c r="L40" s="422"/>
      <c r="M40" s="422"/>
      <c r="N40" s="422"/>
    </row>
    <row r="41" spans="1:14" s="21" customFormat="1" ht="19.5" customHeight="1" x14ac:dyDescent="0.25">
      <c r="A41" s="61"/>
      <c r="B41" s="61"/>
      <c r="C41" s="61"/>
      <c r="D41" s="61"/>
      <c r="E41" s="61"/>
      <c r="F41" s="61"/>
      <c r="G41" s="20"/>
      <c r="I41" s="16"/>
      <c r="J41" s="16"/>
      <c r="K41" s="16"/>
      <c r="L41" s="16"/>
      <c r="M41" s="16"/>
      <c r="N41" s="16"/>
    </row>
    <row r="42" spans="1:14" s="21" customFormat="1" ht="20.100000000000001" customHeight="1" x14ac:dyDescent="0.25">
      <c r="A42" s="50" t="s">
        <v>58</v>
      </c>
      <c r="B42" s="51"/>
      <c r="C42" s="51"/>
      <c r="D42" s="51"/>
      <c r="E42" s="51"/>
      <c r="F42" s="52"/>
      <c r="G42" s="20"/>
      <c r="I42" s="16"/>
      <c r="J42" s="16"/>
      <c r="K42" s="16"/>
      <c r="L42" s="16"/>
      <c r="M42" s="16"/>
      <c r="N42" s="16"/>
    </row>
    <row r="43" spans="1:14" s="21" customFormat="1" ht="19.5" customHeight="1" x14ac:dyDescent="0.25">
      <c r="A43" s="53" t="s">
        <v>12</v>
      </c>
      <c r="B43" s="43" t="str">
        <f>IFERROR(VLOOKUP(B44,insc_cand,2,FALSE),"")</f>
        <v/>
      </c>
      <c r="C43" s="44" t="s">
        <v>13</v>
      </c>
      <c r="D43" s="732" t="str">
        <f>IFERROR(VLOOKUP(B44,insc_cand,3,FALSE),"")</f>
        <v/>
      </c>
      <c r="E43" s="732"/>
      <c r="F43" s="733"/>
      <c r="G43" s="20"/>
      <c r="I43" s="16"/>
      <c r="J43" s="16"/>
      <c r="K43" s="16"/>
      <c r="L43" s="16"/>
      <c r="M43" s="16"/>
      <c r="N43" s="16"/>
    </row>
    <row r="44" spans="1:14" s="21" customFormat="1" ht="19.5" customHeight="1" x14ac:dyDescent="0.25">
      <c r="A44" s="53" t="s">
        <v>11</v>
      </c>
      <c r="B44" s="320">
        <f>'Inscription Candidats'!$A$11</f>
        <v>0</v>
      </c>
      <c r="C44" s="44" t="s">
        <v>1</v>
      </c>
      <c r="D44" s="732" t="str">
        <f>IFERROR(VLOOKUP(B44,insc_cand,5,FALSE),"")</f>
        <v/>
      </c>
      <c r="E44" s="732"/>
      <c r="F44" s="733"/>
      <c r="G44" s="20"/>
      <c r="I44" s="16"/>
      <c r="J44" s="16"/>
      <c r="K44" s="16"/>
      <c r="L44" s="16"/>
      <c r="M44" s="16"/>
      <c r="N44" s="16"/>
    </row>
    <row r="45" spans="1:14" s="21" customFormat="1" ht="19.5" customHeight="1" x14ac:dyDescent="0.25">
      <c r="A45" s="53" t="s">
        <v>64</v>
      </c>
      <c r="B45" s="494" t="str">
        <f>IFERROR(VLOOKUP(B44,'6-Résultats'!$A$12:$L$80,12,FALSE),"")</f>
        <v/>
      </c>
      <c r="C45" s="43" t="s">
        <v>65</v>
      </c>
      <c r="D45" s="324">
        <f>i_s2_date</f>
        <v>0</v>
      </c>
      <c r="E45" s="43"/>
      <c r="F45" s="54"/>
      <c r="G45" s="20"/>
      <c r="I45" s="16"/>
      <c r="J45" s="16"/>
      <c r="K45" s="16"/>
      <c r="L45" s="16"/>
      <c r="M45" s="16"/>
      <c r="N45" s="16"/>
    </row>
    <row r="46" spans="1:14" s="430" customFormat="1" ht="20.100000000000001" customHeight="1" x14ac:dyDescent="0.25">
      <c r="A46" s="426" t="s">
        <v>53</v>
      </c>
      <c r="B46" s="431"/>
      <c r="C46" s="427"/>
      <c r="D46" s="427"/>
      <c r="E46" s="427"/>
      <c r="F46" s="429"/>
      <c r="G46" s="418"/>
      <c r="I46" s="422"/>
      <c r="J46" s="422"/>
      <c r="K46" s="422"/>
      <c r="L46" s="422"/>
      <c r="M46" s="422"/>
      <c r="N46" s="422"/>
    </row>
    <row r="47" spans="1:14" s="430" customFormat="1" ht="150" customHeight="1" x14ac:dyDescent="0.25">
      <c r="A47" s="729"/>
      <c r="B47" s="730"/>
      <c r="C47" s="730"/>
      <c r="D47" s="730"/>
      <c r="E47" s="730"/>
      <c r="F47" s="731"/>
      <c r="G47" s="418"/>
      <c r="I47" s="422"/>
      <c r="J47" s="422"/>
      <c r="K47" s="422"/>
      <c r="L47" s="422"/>
      <c r="M47" s="422"/>
      <c r="N47" s="422"/>
    </row>
    <row r="49" spans="1:14" s="21" customFormat="1" ht="19.5" customHeight="1" x14ac:dyDescent="0.25">
      <c r="A49" s="50" t="s">
        <v>1394</v>
      </c>
      <c r="B49" s="51"/>
      <c r="C49" s="51"/>
      <c r="D49" s="51"/>
      <c r="E49" s="51"/>
      <c r="F49" s="52"/>
      <c r="G49" s="20"/>
      <c r="I49" s="16"/>
      <c r="J49" s="16"/>
      <c r="K49" s="16"/>
      <c r="L49" s="16"/>
      <c r="M49" s="16"/>
      <c r="N49" s="16"/>
    </row>
    <row r="50" spans="1:14" s="21" customFormat="1" ht="19.5" customHeight="1" x14ac:dyDescent="0.25">
      <c r="A50" s="53" t="s">
        <v>12</v>
      </c>
      <c r="B50" s="43" t="str">
        <f>IFERROR(VLOOKUP(B51,insc_cand,2,FALSE),"")</f>
        <v/>
      </c>
      <c r="C50" s="44" t="s">
        <v>13</v>
      </c>
      <c r="D50" s="732" t="str">
        <f>IFERROR(VLOOKUP(B51,insc_cand,3,FALSE),"")</f>
        <v/>
      </c>
      <c r="E50" s="732"/>
      <c r="F50" s="733"/>
      <c r="G50" s="20"/>
      <c r="I50" s="16"/>
      <c r="J50" s="16"/>
      <c r="K50" s="16"/>
      <c r="L50" s="16"/>
      <c r="M50" s="16"/>
      <c r="N50" s="16"/>
    </row>
    <row r="51" spans="1:14" s="21" customFormat="1" ht="19.5" customHeight="1" x14ac:dyDescent="0.25">
      <c r="A51" s="53" t="s">
        <v>11</v>
      </c>
      <c r="B51" s="320">
        <f>'Inscription Candidats'!$A$12</f>
        <v>0</v>
      </c>
      <c r="C51" s="44" t="s">
        <v>1</v>
      </c>
      <c r="D51" s="732" t="str">
        <f>IFERROR(VLOOKUP(B51,insc_cand,5,FALSE),"")</f>
        <v/>
      </c>
      <c r="E51" s="732"/>
      <c r="F51" s="733"/>
      <c r="G51" s="20"/>
      <c r="I51" s="16"/>
      <c r="J51" s="16"/>
      <c r="K51" s="16"/>
      <c r="L51" s="16"/>
      <c r="M51" s="16"/>
      <c r="N51" s="16"/>
    </row>
    <row r="52" spans="1:14" s="21" customFormat="1" ht="19.5" customHeight="1" x14ac:dyDescent="0.25">
      <c r="A52" s="53" t="s">
        <v>64</v>
      </c>
      <c r="B52" s="494" t="str">
        <f>IFERROR(VLOOKUP(B51,'6-Résultats'!$A$12:$L$80,12,FALSE),"")</f>
        <v/>
      </c>
      <c r="C52" s="43" t="s">
        <v>65</v>
      </c>
      <c r="D52" s="324">
        <f>i_s2_date</f>
        <v>0</v>
      </c>
      <c r="E52" s="43"/>
      <c r="F52" s="54"/>
      <c r="G52" s="20"/>
      <c r="I52" s="16"/>
      <c r="J52" s="16"/>
      <c r="K52" s="16"/>
      <c r="L52" s="16"/>
      <c r="M52" s="16"/>
      <c r="N52" s="16"/>
    </row>
    <row r="53" spans="1:14" s="430" customFormat="1" ht="19.5" customHeight="1" x14ac:dyDescent="0.25">
      <c r="A53" s="426" t="s">
        <v>53</v>
      </c>
      <c r="B53" s="431"/>
      <c r="C53" s="427"/>
      <c r="D53" s="427"/>
      <c r="E53" s="427"/>
      <c r="F53" s="429"/>
      <c r="G53" s="418"/>
      <c r="I53" s="422"/>
      <c r="J53" s="422"/>
      <c r="K53" s="422"/>
      <c r="L53" s="422"/>
      <c r="M53" s="422"/>
      <c r="N53" s="422"/>
    </row>
    <row r="54" spans="1:14" s="430" customFormat="1" ht="150" customHeight="1" x14ac:dyDescent="0.25">
      <c r="A54" s="729"/>
      <c r="B54" s="730"/>
      <c r="C54" s="730"/>
      <c r="D54" s="730"/>
      <c r="E54" s="730"/>
      <c r="F54" s="731"/>
      <c r="G54" s="418"/>
      <c r="I54" s="422"/>
      <c r="J54" s="422"/>
      <c r="K54" s="422"/>
      <c r="L54" s="422"/>
      <c r="M54" s="422"/>
      <c r="N54" s="422"/>
    </row>
    <row r="55" spans="1:14" s="21" customFormat="1" ht="20.100000000000001" customHeight="1" x14ac:dyDescent="0.25">
      <c r="A55" s="46"/>
      <c r="B55" s="47"/>
      <c r="C55" s="47"/>
      <c r="D55" s="47"/>
      <c r="E55" s="47"/>
      <c r="F55" s="47"/>
      <c r="G55" s="20"/>
      <c r="I55" s="16"/>
      <c r="J55" s="16"/>
      <c r="K55" s="16"/>
      <c r="L55" s="16"/>
      <c r="M55" s="16"/>
      <c r="N55" s="16"/>
    </row>
    <row r="56" spans="1:14" s="21" customFormat="1" ht="20.100000000000001" customHeight="1" x14ac:dyDescent="0.25">
      <c r="A56" s="50" t="s">
        <v>1395</v>
      </c>
      <c r="B56" s="51"/>
      <c r="C56" s="51"/>
      <c r="D56" s="51"/>
      <c r="E56" s="51"/>
      <c r="F56" s="52"/>
      <c r="G56" s="20"/>
      <c r="I56" s="16"/>
      <c r="J56" s="16"/>
      <c r="K56" s="16"/>
      <c r="L56" s="16"/>
      <c r="M56" s="16"/>
      <c r="N56" s="16"/>
    </row>
    <row r="57" spans="1:14" s="21" customFormat="1" ht="19.5" customHeight="1" x14ac:dyDescent="0.25">
      <c r="A57" s="53" t="s">
        <v>12</v>
      </c>
      <c r="B57" s="43" t="str">
        <f>IFERROR(VLOOKUP(B58,insc_cand,2,FALSE),"")</f>
        <v/>
      </c>
      <c r="C57" s="44" t="s">
        <v>13</v>
      </c>
      <c r="D57" s="732" t="str">
        <f>IFERROR(VLOOKUP(B58,insc_cand,3,FALSE),"")</f>
        <v/>
      </c>
      <c r="E57" s="732"/>
      <c r="F57" s="733"/>
      <c r="G57" s="20"/>
      <c r="I57" s="16"/>
      <c r="J57" s="16"/>
      <c r="K57" s="16"/>
      <c r="L57" s="16"/>
      <c r="M57" s="16"/>
      <c r="N57" s="16"/>
    </row>
    <row r="58" spans="1:14" s="21" customFormat="1" ht="19.5" customHeight="1" x14ac:dyDescent="0.25">
      <c r="A58" s="53" t="s">
        <v>11</v>
      </c>
      <c r="B58" s="320">
        <f>'Inscription Candidats'!$A$13</f>
        <v>0</v>
      </c>
      <c r="C58" s="44" t="s">
        <v>1</v>
      </c>
      <c r="D58" s="732" t="str">
        <f>IFERROR(VLOOKUP(B58,insc_cand,5,FALSE),"")</f>
        <v/>
      </c>
      <c r="E58" s="732"/>
      <c r="F58" s="733"/>
      <c r="G58" s="20"/>
      <c r="I58" s="16"/>
      <c r="J58" s="16"/>
      <c r="K58" s="16"/>
      <c r="L58" s="16"/>
      <c r="M58" s="16"/>
      <c r="N58" s="16"/>
    </row>
    <row r="59" spans="1:14" s="21" customFormat="1" ht="19.5" customHeight="1" x14ac:dyDescent="0.25">
      <c r="A59" s="53" t="s">
        <v>64</v>
      </c>
      <c r="B59" s="494" t="str">
        <f>IFERROR(VLOOKUP(B58,'6-Résultats'!$A$12:$L$80,12,FALSE),"")</f>
        <v/>
      </c>
      <c r="C59" s="43" t="s">
        <v>65</v>
      </c>
      <c r="D59" s="324">
        <f>i_s2_date</f>
        <v>0</v>
      </c>
      <c r="E59" s="43"/>
      <c r="F59" s="54"/>
      <c r="G59" s="20"/>
      <c r="I59" s="16"/>
      <c r="J59" s="16"/>
      <c r="K59" s="16"/>
      <c r="L59" s="16"/>
      <c r="M59" s="16"/>
      <c r="N59" s="16"/>
    </row>
    <row r="60" spans="1:14" s="21" customFormat="1" ht="20.100000000000001" customHeight="1" x14ac:dyDescent="0.25">
      <c r="A60" s="53" t="s">
        <v>53</v>
      </c>
      <c r="B60" s="45"/>
      <c r="C60" s="43"/>
      <c r="D60" s="43"/>
      <c r="E60" s="43"/>
      <c r="F60" s="429"/>
      <c r="G60" s="20"/>
      <c r="I60" s="16"/>
      <c r="J60" s="16"/>
      <c r="K60" s="16"/>
      <c r="L60" s="16"/>
      <c r="M60" s="16"/>
      <c r="N60" s="16"/>
    </row>
    <row r="61" spans="1:14" s="21" customFormat="1" ht="150" customHeight="1" x14ac:dyDescent="0.25">
      <c r="A61" s="729"/>
      <c r="B61" s="730"/>
      <c r="C61" s="730"/>
      <c r="D61" s="730"/>
      <c r="E61" s="730"/>
      <c r="F61" s="731"/>
      <c r="G61" s="20"/>
      <c r="I61" s="16"/>
      <c r="J61" s="16"/>
      <c r="K61" s="16"/>
      <c r="L61" s="16"/>
      <c r="M61" s="16"/>
      <c r="N61" s="16"/>
    </row>
    <row r="62" spans="1:14" s="21" customFormat="1" ht="19.5" customHeight="1" x14ac:dyDescent="0.25">
      <c r="A62" s="59"/>
      <c r="B62" s="60"/>
      <c r="C62" s="60"/>
      <c r="D62" s="60"/>
      <c r="E62" s="60"/>
      <c r="F62" s="60"/>
      <c r="G62" s="46"/>
      <c r="I62" s="16"/>
      <c r="J62" s="16"/>
      <c r="K62" s="16"/>
      <c r="L62" s="16"/>
      <c r="M62" s="16"/>
      <c r="N62" s="16"/>
    </row>
    <row r="63" spans="1:14" s="21" customFormat="1" ht="19.5" customHeight="1" x14ac:dyDescent="0.25">
      <c r="A63" s="50" t="s">
        <v>1396</v>
      </c>
      <c r="B63" s="51"/>
      <c r="C63" s="51"/>
      <c r="D63" s="51"/>
      <c r="E63" s="51"/>
      <c r="F63" s="52"/>
      <c r="G63" s="20"/>
      <c r="I63" s="16"/>
      <c r="J63" s="16"/>
      <c r="K63" s="16"/>
      <c r="L63" s="16"/>
      <c r="M63" s="16"/>
      <c r="N63" s="16"/>
    </row>
    <row r="64" spans="1:14" s="21" customFormat="1" ht="19.5" customHeight="1" x14ac:dyDescent="0.25">
      <c r="A64" s="53" t="s">
        <v>12</v>
      </c>
      <c r="B64" s="43" t="str">
        <f>IFERROR(VLOOKUP(B65,insc_cand,2,FALSE),"")</f>
        <v/>
      </c>
      <c r="C64" s="44" t="s">
        <v>13</v>
      </c>
      <c r="D64" s="732" t="str">
        <f>IFERROR(VLOOKUP(B65,insc_cand,3,FALSE),"")</f>
        <v/>
      </c>
      <c r="E64" s="732"/>
      <c r="F64" s="733"/>
      <c r="G64" s="20"/>
      <c r="I64" s="16"/>
      <c r="J64" s="16"/>
      <c r="K64" s="16"/>
      <c r="L64" s="16"/>
      <c r="M64" s="16"/>
      <c r="N64" s="16"/>
    </row>
    <row r="65" spans="1:14" s="21" customFormat="1" ht="19.5" customHeight="1" x14ac:dyDescent="0.25">
      <c r="A65" s="53" t="s">
        <v>11</v>
      </c>
      <c r="B65" s="320">
        <f>'Inscription Candidats'!$A$14</f>
        <v>0</v>
      </c>
      <c r="C65" s="44" t="s">
        <v>1</v>
      </c>
      <c r="D65" s="732" t="str">
        <f>IFERROR(VLOOKUP(B65,insc_cand,5,FALSE),"")</f>
        <v/>
      </c>
      <c r="E65" s="732"/>
      <c r="F65" s="733"/>
      <c r="G65" s="20"/>
      <c r="I65" s="16"/>
      <c r="J65" s="16"/>
      <c r="K65" s="16"/>
      <c r="L65" s="16"/>
      <c r="M65" s="16"/>
      <c r="N65" s="16"/>
    </row>
    <row r="66" spans="1:14" s="21" customFormat="1" ht="19.5" customHeight="1" x14ac:dyDescent="0.25">
      <c r="A66" s="53" t="s">
        <v>64</v>
      </c>
      <c r="B66" s="494" t="str">
        <f>IFERROR(VLOOKUP(B65,'6-Résultats'!$A$12:$L$80,12,FALSE),"")</f>
        <v/>
      </c>
      <c r="C66" s="43" t="s">
        <v>65</v>
      </c>
      <c r="D66" s="324">
        <f>i_s2_date</f>
        <v>0</v>
      </c>
      <c r="E66" s="43"/>
      <c r="F66" s="54"/>
      <c r="G66" s="20"/>
      <c r="I66" s="16"/>
      <c r="J66" s="16"/>
      <c r="K66" s="16"/>
      <c r="L66" s="16"/>
      <c r="M66" s="16"/>
      <c r="N66" s="16"/>
    </row>
    <row r="67" spans="1:14" s="430" customFormat="1" ht="19.5" customHeight="1" x14ac:dyDescent="0.25">
      <c r="A67" s="426" t="s">
        <v>53</v>
      </c>
      <c r="B67" s="431"/>
      <c r="C67" s="427"/>
      <c r="D67" s="427"/>
      <c r="E67" s="427"/>
      <c r="F67" s="429"/>
      <c r="G67" s="418"/>
      <c r="I67" s="422"/>
      <c r="J67" s="422"/>
      <c r="K67" s="422"/>
      <c r="L67" s="422"/>
      <c r="M67" s="422"/>
      <c r="N67" s="422"/>
    </row>
    <row r="68" spans="1:14" s="430" customFormat="1" ht="150" customHeight="1" x14ac:dyDescent="0.25">
      <c r="A68" s="729"/>
      <c r="B68" s="730"/>
      <c r="C68" s="730"/>
      <c r="D68" s="730"/>
      <c r="E68" s="730"/>
      <c r="F68" s="731"/>
      <c r="G68" s="418"/>
      <c r="I68" s="422"/>
      <c r="J68" s="422"/>
      <c r="K68" s="422"/>
      <c r="L68" s="422"/>
      <c r="M68" s="422"/>
      <c r="N68" s="422"/>
    </row>
    <row r="69" spans="1:14" s="21" customFormat="1" ht="19.5" customHeight="1" x14ac:dyDescent="0.25">
      <c r="A69" s="49"/>
      <c r="B69" s="48"/>
      <c r="C69" s="48"/>
      <c r="D69" s="48"/>
      <c r="E69" s="48"/>
      <c r="F69" s="48"/>
      <c r="G69" s="49"/>
      <c r="I69" s="16"/>
      <c r="J69" s="16"/>
      <c r="K69" s="16"/>
      <c r="L69" s="16"/>
      <c r="M69" s="16"/>
      <c r="N69" s="16"/>
    </row>
    <row r="70" spans="1:14" s="21" customFormat="1" ht="19.5" customHeight="1" x14ac:dyDescent="0.25">
      <c r="A70" s="50" t="s">
        <v>1397</v>
      </c>
      <c r="B70" s="51"/>
      <c r="C70" s="51"/>
      <c r="D70" s="51"/>
      <c r="E70" s="51"/>
      <c r="F70" s="52"/>
      <c r="G70" s="20"/>
      <c r="I70" s="16"/>
      <c r="J70" s="16"/>
      <c r="K70" s="16"/>
      <c r="L70" s="16"/>
      <c r="M70" s="16"/>
      <c r="N70" s="16"/>
    </row>
    <row r="71" spans="1:14" s="21" customFormat="1" ht="19.5" customHeight="1" x14ac:dyDescent="0.25">
      <c r="A71" s="53" t="s">
        <v>12</v>
      </c>
      <c r="B71" s="43" t="str">
        <f>IFERROR(VLOOKUP(B72,insc_cand,2,FALSE),"")</f>
        <v/>
      </c>
      <c r="C71" s="44" t="s">
        <v>13</v>
      </c>
      <c r="D71" s="732" t="str">
        <f>IFERROR(VLOOKUP(B72,insc_cand,3,FALSE),"")</f>
        <v/>
      </c>
      <c r="E71" s="732"/>
      <c r="F71" s="733"/>
      <c r="G71" s="20"/>
      <c r="I71" s="16"/>
      <c r="J71" s="16"/>
      <c r="K71" s="16"/>
      <c r="L71" s="16"/>
      <c r="M71" s="16"/>
      <c r="N71" s="16"/>
    </row>
    <row r="72" spans="1:14" s="21" customFormat="1" ht="19.5" customHeight="1" x14ac:dyDescent="0.25">
      <c r="A72" s="53" t="s">
        <v>11</v>
      </c>
      <c r="B72" s="320">
        <f>'Inscription Candidats'!$A$15</f>
        <v>0</v>
      </c>
      <c r="C72" s="44" t="s">
        <v>1</v>
      </c>
      <c r="D72" s="732" t="str">
        <f>IFERROR(VLOOKUP(B72,insc_cand,5,FALSE),"")</f>
        <v/>
      </c>
      <c r="E72" s="732"/>
      <c r="F72" s="733"/>
      <c r="G72" s="20"/>
      <c r="I72" s="16"/>
      <c r="J72" s="16"/>
      <c r="K72" s="16"/>
      <c r="L72" s="16"/>
      <c r="M72" s="16"/>
      <c r="N72" s="16"/>
    </row>
    <row r="73" spans="1:14" s="21" customFormat="1" ht="19.5" customHeight="1" x14ac:dyDescent="0.25">
      <c r="A73" s="53" t="s">
        <v>64</v>
      </c>
      <c r="B73" s="494" t="str">
        <f>IFERROR(VLOOKUP(B72,'6-Résultats'!$A$12:$L$80,12,FALSE),"")</f>
        <v/>
      </c>
      <c r="C73" s="43" t="s">
        <v>65</v>
      </c>
      <c r="D73" s="324">
        <f>i_s2_date</f>
        <v>0</v>
      </c>
      <c r="E73" s="43"/>
      <c r="F73" s="54"/>
      <c r="G73" s="20"/>
      <c r="I73" s="16"/>
      <c r="J73" s="16"/>
      <c r="K73" s="16"/>
      <c r="L73" s="16"/>
      <c r="M73" s="16"/>
      <c r="N73" s="16"/>
    </row>
    <row r="74" spans="1:14" s="430" customFormat="1" ht="19.5" customHeight="1" x14ac:dyDescent="0.25">
      <c r="A74" s="426" t="s">
        <v>53</v>
      </c>
      <c r="B74" s="431"/>
      <c r="C74" s="427"/>
      <c r="D74" s="427"/>
      <c r="E74" s="427"/>
      <c r="F74" s="429"/>
      <c r="G74" s="418"/>
      <c r="I74" s="422"/>
      <c r="J74" s="422"/>
      <c r="K74" s="422"/>
      <c r="L74" s="422"/>
      <c r="M74" s="422"/>
      <c r="N74" s="422"/>
    </row>
    <row r="75" spans="1:14" s="430" customFormat="1" ht="150" customHeight="1" x14ac:dyDescent="0.25">
      <c r="A75" s="729"/>
      <c r="B75" s="730"/>
      <c r="C75" s="730"/>
      <c r="D75" s="730"/>
      <c r="E75" s="730"/>
      <c r="F75" s="731"/>
      <c r="G75" s="418"/>
      <c r="I75" s="422"/>
      <c r="J75" s="422"/>
      <c r="K75" s="422"/>
      <c r="L75" s="422"/>
      <c r="M75" s="422"/>
      <c r="N75" s="422"/>
    </row>
    <row r="76" spans="1:14" s="21" customFormat="1" ht="19.5" customHeight="1" x14ac:dyDescent="0.25">
      <c r="A76" s="49"/>
      <c r="B76" s="48"/>
      <c r="C76" s="48"/>
      <c r="D76" s="48"/>
      <c r="E76" s="48"/>
      <c r="F76" s="48"/>
      <c r="G76" s="49"/>
      <c r="I76" s="16"/>
      <c r="J76" s="16"/>
      <c r="K76" s="16"/>
      <c r="L76" s="16"/>
      <c r="M76" s="16"/>
      <c r="N76" s="16"/>
    </row>
    <row r="77" spans="1:14" s="21" customFormat="1" ht="19.5" customHeight="1" x14ac:dyDescent="0.25">
      <c r="A77" s="50" t="s">
        <v>1398</v>
      </c>
      <c r="B77" s="51"/>
      <c r="C77" s="51"/>
      <c r="D77" s="51"/>
      <c r="E77" s="51"/>
      <c r="F77" s="52"/>
      <c r="G77" s="20"/>
      <c r="I77" s="16"/>
      <c r="J77" s="16"/>
      <c r="K77" s="16"/>
      <c r="L77" s="16"/>
      <c r="M77" s="16"/>
      <c r="N77" s="16"/>
    </row>
    <row r="78" spans="1:14" s="21" customFormat="1" ht="19.5" customHeight="1" x14ac:dyDescent="0.25">
      <c r="A78" s="53" t="s">
        <v>12</v>
      </c>
      <c r="B78" s="43" t="str">
        <f>IFERROR(VLOOKUP(B79,insc_cand,2,FALSE),"")</f>
        <v/>
      </c>
      <c r="C78" s="44" t="s">
        <v>13</v>
      </c>
      <c r="D78" s="732" t="str">
        <f>IFERROR(VLOOKUP(B79,insc_cand,3,FALSE),"")</f>
        <v/>
      </c>
      <c r="E78" s="732"/>
      <c r="F78" s="733"/>
      <c r="G78" s="20"/>
      <c r="I78" s="16"/>
      <c r="J78" s="16"/>
      <c r="K78" s="16"/>
      <c r="L78" s="16"/>
      <c r="M78" s="16"/>
      <c r="N78" s="16"/>
    </row>
    <row r="79" spans="1:14" s="21" customFormat="1" ht="19.5" customHeight="1" x14ac:dyDescent="0.25">
      <c r="A79" s="53" t="s">
        <v>11</v>
      </c>
      <c r="B79" s="320">
        <f>'Inscription Candidats'!$A$16</f>
        <v>0</v>
      </c>
      <c r="C79" s="44" t="s">
        <v>1</v>
      </c>
      <c r="D79" s="732" t="str">
        <f>IFERROR(VLOOKUP(B79,insc_cand,5,FALSE),"")</f>
        <v/>
      </c>
      <c r="E79" s="732"/>
      <c r="F79" s="733"/>
      <c r="G79" s="20"/>
      <c r="I79" s="16"/>
      <c r="J79" s="16"/>
      <c r="K79" s="16"/>
      <c r="L79" s="16"/>
      <c r="M79" s="16"/>
      <c r="N79" s="16"/>
    </row>
    <row r="80" spans="1:14" s="21" customFormat="1" ht="19.5" customHeight="1" x14ac:dyDescent="0.25">
      <c r="A80" s="53" t="s">
        <v>64</v>
      </c>
      <c r="B80" s="494" t="str">
        <f>IFERROR(VLOOKUP(B79,'6-Résultats'!$A$12:$L$80,12,FALSE),"")</f>
        <v/>
      </c>
      <c r="C80" s="43" t="s">
        <v>65</v>
      </c>
      <c r="D80" s="324">
        <f>i_s2_date</f>
        <v>0</v>
      </c>
      <c r="E80" s="43"/>
      <c r="F80" s="54"/>
      <c r="G80" s="20"/>
      <c r="I80" s="16"/>
      <c r="J80" s="16"/>
      <c r="K80" s="16"/>
      <c r="L80" s="16"/>
      <c r="M80" s="16"/>
      <c r="N80" s="16"/>
    </row>
    <row r="81" spans="1:14" s="21" customFormat="1" ht="19.5" customHeight="1" x14ac:dyDescent="0.25">
      <c r="A81" s="53" t="s">
        <v>53</v>
      </c>
      <c r="B81" s="45"/>
      <c r="C81" s="43"/>
      <c r="D81" s="43"/>
      <c r="E81" s="43"/>
      <c r="F81" s="429"/>
      <c r="G81" s="20"/>
      <c r="I81" s="16"/>
      <c r="J81" s="16"/>
      <c r="K81" s="16"/>
      <c r="L81" s="16"/>
      <c r="M81" s="16"/>
      <c r="N81" s="16"/>
    </row>
    <row r="82" spans="1:14" s="21" customFormat="1" ht="150" customHeight="1" x14ac:dyDescent="0.25">
      <c r="A82" s="729"/>
      <c r="B82" s="730"/>
      <c r="C82" s="730"/>
      <c r="D82" s="730"/>
      <c r="E82" s="730"/>
      <c r="F82" s="731"/>
      <c r="G82" s="20"/>
      <c r="I82" s="16"/>
      <c r="J82" s="16"/>
      <c r="K82" s="16"/>
      <c r="L82" s="16"/>
      <c r="M82" s="16"/>
      <c r="N82" s="16"/>
    </row>
    <row r="83" spans="1:14" s="21" customFormat="1" ht="19.5" customHeight="1" x14ac:dyDescent="0.25">
      <c r="A83" s="61"/>
      <c r="B83" s="61"/>
      <c r="C83" s="61"/>
      <c r="D83" s="61"/>
      <c r="E83" s="61"/>
      <c r="F83" s="61"/>
      <c r="G83" s="20"/>
      <c r="I83" s="16"/>
      <c r="J83" s="16"/>
      <c r="K83" s="16"/>
      <c r="L83" s="16"/>
      <c r="M83" s="16"/>
      <c r="N83" s="16"/>
    </row>
    <row r="84" spans="1:14" s="21" customFormat="1" ht="20.100000000000001" customHeight="1" x14ac:dyDescent="0.25">
      <c r="A84" s="50" t="s">
        <v>1399</v>
      </c>
      <c r="B84" s="51"/>
      <c r="C84" s="51"/>
      <c r="D84" s="51"/>
      <c r="E84" s="51"/>
      <c r="F84" s="52"/>
      <c r="G84" s="20"/>
      <c r="I84" s="16"/>
      <c r="J84" s="16"/>
      <c r="K84" s="16"/>
      <c r="L84" s="16"/>
      <c r="M84" s="16"/>
      <c r="N84" s="16"/>
    </row>
    <row r="85" spans="1:14" s="21" customFormat="1" ht="19.5" customHeight="1" x14ac:dyDescent="0.25">
      <c r="A85" s="53" t="s">
        <v>12</v>
      </c>
      <c r="B85" s="43" t="str">
        <f>IFERROR(VLOOKUP(B86,insc_cand,2,FALSE),"")</f>
        <v/>
      </c>
      <c r="C85" s="44" t="s">
        <v>13</v>
      </c>
      <c r="D85" s="732" t="str">
        <f>IFERROR(VLOOKUP(B86,insc_cand,3,FALSE),"")</f>
        <v/>
      </c>
      <c r="E85" s="732"/>
      <c r="F85" s="733"/>
      <c r="G85" s="20"/>
      <c r="I85" s="16"/>
      <c r="J85" s="16"/>
      <c r="K85" s="16"/>
      <c r="L85" s="16"/>
      <c r="M85" s="16"/>
      <c r="N85" s="16"/>
    </row>
    <row r="86" spans="1:14" s="21" customFormat="1" ht="19.5" customHeight="1" x14ac:dyDescent="0.25">
      <c r="A86" s="53" t="s">
        <v>11</v>
      </c>
      <c r="B86" s="320">
        <f>'Inscription Candidats'!$A$17</f>
        <v>0</v>
      </c>
      <c r="C86" s="44" t="s">
        <v>1</v>
      </c>
      <c r="D86" s="732" t="str">
        <f>IFERROR(VLOOKUP(B86,insc_cand,5,FALSE),"")</f>
        <v/>
      </c>
      <c r="E86" s="732"/>
      <c r="F86" s="733"/>
      <c r="G86" s="20"/>
      <c r="I86" s="16"/>
      <c r="J86" s="16"/>
      <c r="K86" s="16"/>
      <c r="L86" s="16"/>
      <c r="M86" s="16"/>
      <c r="N86" s="16"/>
    </row>
    <row r="87" spans="1:14" s="21" customFormat="1" ht="19.5" customHeight="1" x14ac:dyDescent="0.25">
      <c r="A87" s="53" t="s">
        <v>64</v>
      </c>
      <c r="B87" s="494" t="str">
        <f>IFERROR(VLOOKUP(B86,'6-Résultats'!$A$12:$L$80,12,FALSE),"")</f>
        <v/>
      </c>
      <c r="C87" s="43" t="s">
        <v>65</v>
      </c>
      <c r="D87" s="324">
        <f>i_s2_date</f>
        <v>0</v>
      </c>
      <c r="E87" s="43"/>
      <c r="F87" s="54"/>
      <c r="G87" s="20"/>
      <c r="I87" s="16"/>
      <c r="J87" s="16"/>
      <c r="K87" s="16"/>
      <c r="L87" s="16"/>
      <c r="M87" s="16"/>
      <c r="N87" s="16"/>
    </row>
    <row r="88" spans="1:14" s="430" customFormat="1" ht="20.100000000000001" customHeight="1" x14ac:dyDescent="0.25">
      <c r="A88" s="426" t="s">
        <v>53</v>
      </c>
      <c r="B88" s="431"/>
      <c r="C88" s="427"/>
      <c r="D88" s="427"/>
      <c r="E88" s="427"/>
      <c r="F88" s="429"/>
      <c r="G88" s="418"/>
      <c r="I88" s="422"/>
      <c r="J88" s="422"/>
      <c r="K88" s="422"/>
      <c r="L88" s="422"/>
      <c r="M88" s="422"/>
      <c r="N88" s="422"/>
    </row>
    <row r="89" spans="1:14" s="430" customFormat="1" ht="150" customHeight="1" x14ac:dyDescent="0.25">
      <c r="A89" s="729"/>
      <c r="B89" s="730"/>
      <c r="C89" s="730"/>
      <c r="D89" s="730"/>
      <c r="E89" s="730"/>
      <c r="F89" s="731"/>
      <c r="G89" s="418"/>
      <c r="I89" s="422"/>
      <c r="J89" s="422"/>
      <c r="K89" s="422"/>
      <c r="L89" s="422"/>
      <c r="M89" s="422"/>
      <c r="N89" s="422"/>
    </row>
    <row r="91" spans="1:14" s="21" customFormat="1" ht="19.5" customHeight="1" x14ac:dyDescent="0.25">
      <c r="A91" s="50" t="s">
        <v>1400</v>
      </c>
      <c r="B91" s="51"/>
      <c r="C91" s="51"/>
      <c r="D91" s="51"/>
      <c r="E91" s="51"/>
      <c r="F91" s="52"/>
      <c r="G91" s="20"/>
      <c r="I91" s="16"/>
      <c r="J91" s="16"/>
      <c r="K91" s="16"/>
      <c r="L91" s="16"/>
      <c r="M91" s="16"/>
      <c r="N91" s="16"/>
    </row>
    <row r="92" spans="1:14" s="21" customFormat="1" ht="19.5" customHeight="1" x14ac:dyDescent="0.25">
      <c r="A92" s="53" t="s">
        <v>12</v>
      </c>
      <c r="B92" s="43" t="str">
        <f>IFERROR(VLOOKUP(B93,insc_cand,2,FALSE),"")</f>
        <v/>
      </c>
      <c r="C92" s="44" t="s">
        <v>13</v>
      </c>
      <c r="D92" s="732" t="str">
        <f>IFERROR(VLOOKUP(B93,insc_cand,3,FALSE),"")</f>
        <v/>
      </c>
      <c r="E92" s="732"/>
      <c r="F92" s="733"/>
      <c r="G92" s="20"/>
      <c r="I92" s="16"/>
      <c r="J92" s="16"/>
      <c r="K92" s="16"/>
      <c r="L92" s="16"/>
      <c r="M92" s="16"/>
      <c r="N92" s="16"/>
    </row>
    <row r="93" spans="1:14" s="21" customFormat="1" ht="19.5" customHeight="1" x14ac:dyDescent="0.25">
      <c r="A93" s="53" t="s">
        <v>11</v>
      </c>
      <c r="B93" s="320">
        <f>'Inscription Candidats'!$A$18</f>
        <v>0</v>
      </c>
      <c r="C93" s="44" t="s">
        <v>1</v>
      </c>
      <c r="D93" s="732" t="str">
        <f>IFERROR(VLOOKUP(B93,insc_cand,5,FALSE),"")</f>
        <v/>
      </c>
      <c r="E93" s="732"/>
      <c r="F93" s="733"/>
      <c r="G93" s="20"/>
      <c r="I93" s="16"/>
      <c r="J93" s="16"/>
      <c r="K93" s="16"/>
      <c r="L93" s="16"/>
      <c r="M93" s="16"/>
      <c r="N93" s="16"/>
    </row>
    <row r="94" spans="1:14" s="21" customFormat="1" ht="19.5" customHeight="1" x14ac:dyDescent="0.25">
      <c r="A94" s="53" t="s">
        <v>64</v>
      </c>
      <c r="B94" s="494" t="str">
        <f>IFERROR(VLOOKUP(B93,'6-Résultats'!$A$12:$L$80,12,FALSE),"")</f>
        <v/>
      </c>
      <c r="C94" s="43" t="s">
        <v>65</v>
      </c>
      <c r="D94" s="324">
        <f>i_s2_date</f>
        <v>0</v>
      </c>
      <c r="E94" s="43"/>
      <c r="F94" s="54"/>
      <c r="G94" s="20"/>
      <c r="I94" s="16"/>
      <c r="J94" s="16"/>
      <c r="K94" s="16"/>
      <c r="L94" s="16"/>
      <c r="M94" s="16"/>
      <c r="N94" s="16"/>
    </row>
    <row r="95" spans="1:14" s="430" customFormat="1" ht="19.5" customHeight="1" x14ac:dyDescent="0.25">
      <c r="A95" s="426" t="s">
        <v>53</v>
      </c>
      <c r="B95" s="431"/>
      <c r="C95" s="427"/>
      <c r="D95" s="427"/>
      <c r="E95" s="427"/>
      <c r="F95" s="429"/>
      <c r="G95" s="418"/>
      <c r="I95" s="422"/>
      <c r="J95" s="422"/>
      <c r="K95" s="422"/>
      <c r="L95" s="422"/>
      <c r="M95" s="422"/>
      <c r="N95" s="422"/>
    </row>
    <row r="96" spans="1:14" s="430" customFormat="1" ht="150" customHeight="1" x14ac:dyDescent="0.25">
      <c r="A96" s="729"/>
      <c r="B96" s="730"/>
      <c r="C96" s="730"/>
      <c r="D96" s="730"/>
      <c r="E96" s="730"/>
      <c r="F96" s="731"/>
      <c r="G96" s="418"/>
      <c r="I96" s="422"/>
      <c r="J96" s="422"/>
      <c r="K96" s="422"/>
      <c r="L96" s="422"/>
      <c r="M96" s="422"/>
      <c r="N96" s="422"/>
    </row>
    <row r="97" spans="1:14" s="21" customFormat="1" ht="20.100000000000001" customHeight="1" x14ac:dyDescent="0.25">
      <c r="A97" s="46"/>
      <c r="B97" s="47"/>
      <c r="C97" s="47"/>
      <c r="D97" s="47"/>
      <c r="E97" s="47"/>
      <c r="F97" s="47"/>
      <c r="G97" s="20"/>
      <c r="I97" s="16"/>
      <c r="J97" s="16"/>
      <c r="K97" s="16"/>
      <c r="L97" s="16"/>
      <c r="M97" s="16"/>
      <c r="N97" s="16"/>
    </row>
    <row r="98" spans="1:14" s="21" customFormat="1" ht="20.100000000000001" customHeight="1" x14ac:dyDescent="0.25">
      <c r="A98" s="50" t="s">
        <v>1401</v>
      </c>
      <c r="B98" s="51"/>
      <c r="C98" s="51"/>
      <c r="D98" s="51"/>
      <c r="E98" s="51"/>
      <c r="F98" s="52"/>
      <c r="G98" s="20"/>
      <c r="I98" s="16"/>
      <c r="J98" s="16"/>
      <c r="K98" s="16"/>
      <c r="L98" s="16"/>
      <c r="M98" s="16"/>
      <c r="N98" s="16"/>
    </row>
    <row r="99" spans="1:14" s="21" customFormat="1" ht="19.5" customHeight="1" x14ac:dyDescent="0.25">
      <c r="A99" s="53" t="s">
        <v>12</v>
      </c>
      <c r="B99" s="43" t="str">
        <f>IFERROR(VLOOKUP(B100,insc_cand,2,FALSE),"")</f>
        <v/>
      </c>
      <c r="C99" s="44" t="s">
        <v>13</v>
      </c>
      <c r="D99" s="732" t="str">
        <f>IFERROR(VLOOKUP(B100,insc_cand,3,FALSE),"")</f>
        <v/>
      </c>
      <c r="E99" s="732"/>
      <c r="F99" s="733"/>
      <c r="G99" s="20"/>
      <c r="I99" s="16"/>
      <c r="J99" s="16"/>
      <c r="K99" s="16"/>
      <c r="L99" s="16"/>
      <c r="M99" s="16"/>
      <c r="N99" s="16"/>
    </row>
    <row r="100" spans="1:14" s="21" customFormat="1" ht="19.5" customHeight="1" x14ac:dyDescent="0.25">
      <c r="A100" s="53" t="s">
        <v>11</v>
      </c>
      <c r="B100" s="320">
        <f>'Inscription Candidats'!$A$19</f>
        <v>0</v>
      </c>
      <c r="C100" s="44" t="s">
        <v>1</v>
      </c>
      <c r="D100" s="732" t="str">
        <f>IFERROR(VLOOKUP(B100,insc_cand,5,FALSE),"")</f>
        <v/>
      </c>
      <c r="E100" s="732"/>
      <c r="F100" s="733"/>
      <c r="G100" s="20"/>
      <c r="I100" s="16"/>
      <c r="J100" s="16"/>
      <c r="K100" s="16"/>
      <c r="L100" s="16"/>
      <c r="M100" s="16"/>
      <c r="N100" s="16"/>
    </row>
    <row r="101" spans="1:14" s="21" customFormat="1" ht="19.5" customHeight="1" x14ac:dyDescent="0.25">
      <c r="A101" s="53" t="s">
        <v>64</v>
      </c>
      <c r="B101" s="494" t="str">
        <f>IFERROR(VLOOKUP(B100,'6-Résultats'!$A$12:$L$80,12,FALSE),"")</f>
        <v/>
      </c>
      <c r="C101" s="43" t="s">
        <v>65</v>
      </c>
      <c r="D101" s="324">
        <f>i_s2_date</f>
        <v>0</v>
      </c>
      <c r="E101" s="43"/>
      <c r="F101" s="54"/>
      <c r="G101" s="20"/>
      <c r="I101" s="16"/>
      <c r="J101" s="16"/>
      <c r="K101" s="16"/>
      <c r="L101" s="16"/>
      <c r="M101" s="16"/>
      <c r="N101" s="16"/>
    </row>
    <row r="102" spans="1:14" s="21" customFormat="1" ht="20.100000000000001" customHeight="1" x14ac:dyDescent="0.25">
      <c r="A102" s="53" t="s">
        <v>53</v>
      </c>
      <c r="B102" s="45"/>
      <c r="C102" s="43"/>
      <c r="D102" s="43"/>
      <c r="E102" s="43"/>
      <c r="F102" s="429"/>
      <c r="G102" s="20"/>
      <c r="I102" s="16"/>
      <c r="J102" s="16"/>
      <c r="K102" s="16"/>
      <c r="L102" s="16"/>
      <c r="M102" s="16"/>
      <c r="N102" s="16"/>
    </row>
    <row r="103" spans="1:14" s="21" customFormat="1" ht="150" customHeight="1" x14ac:dyDescent="0.25">
      <c r="A103" s="729"/>
      <c r="B103" s="730"/>
      <c r="C103" s="730"/>
      <c r="D103" s="730"/>
      <c r="E103" s="730"/>
      <c r="F103" s="731"/>
      <c r="G103" s="20"/>
      <c r="I103" s="16"/>
      <c r="J103" s="16"/>
      <c r="K103" s="16"/>
      <c r="L103" s="16"/>
      <c r="M103" s="16"/>
      <c r="N103" s="16"/>
    </row>
    <row r="104" spans="1:14" s="21" customFormat="1" ht="19.5" customHeight="1" x14ac:dyDescent="0.25">
      <c r="A104" s="59"/>
      <c r="B104" s="60"/>
      <c r="C104" s="60"/>
      <c r="D104" s="60"/>
      <c r="E104" s="60"/>
      <c r="F104" s="60"/>
      <c r="G104" s="46"/>
      <c r="I104" s="16"/>
      <c r="J104" s="16"/>
      <c r="K104" s="16"/>
      <c r="L104" s="16"/>
      <c r="M104" s="16"/>
      <c r="N104" s="16"/>
    </row>
    <row r="105" spans="1:14" s="21" customFormat="1" ht="19.5" customHeight="1" x14ac:dyDescent="0.25">
      <c r="A105" s="50" t="s">
        <v>1402</v>
      </c>
      <c r="B105" s="51"/>
      <c r="C105" s="51"/>
      <c r="D105" s="51"/>
      <c r="E105" s="51"/>
      <c r="F105" s="52"/>
      <c r="G105" s="20"/>
      <c r="I105" s="16"/>
      <c r="J105" s="16"/>
      <c r="K105" s="16"/>
      <c r="L105" s="16"/>
      <c r="M105" s="16"/>
      <c r="N105" s="16"/>
    </row>
    <row r="106" spans="1:14" s="21" customFormat="1" ht="19.5" customHeight="1" x14ac:dyDescent="0.25">
      <c r="A106" s="325" t="s">
        <v>12</v>
      </c>
      <c r="B106" s="105" t="str">
        <f>IFERROR(VLOOKUP(B107,insc_cand,2,FALSE),"")</f>
        <v/>
      </c>
      <c r="C106" s="326" t="s">
        <v>13</v>
      </c>
      <c r="D106" s="734" t="str">
        <f>IFERROR(VLOOKUP(B107,insc_cand,3,FALSE),"")</f>
        <v/>
      </c>
      <c r="E106" s="734"/>
      <c r="F106" s="735"/>
      <c r="G106" s="20"/>
      <c r="I106" s="16"/>
      <c r="J106" s="16"/>
      <c r="K106" s="16"/>
      <c r="L106" s="16"/>
      <c r="M106" s="16"/>
      <c r="N106" s="16"/>
    </row>
    <row r="107" spans="1:14" s="21" customFormat="1" ht="19.5" customHeight="1" x14ac:dyDescent="0.25">
      <c r="A107" s="325" t="s">
        <v>11</v>
      </c>
      <c r="B107" s="105">
        <f>'Inscription Candidats'!$A$20</f>
        <v>0</v>
      </c>
      <c r="C107" s="326" t="s">
        <v>1</v>
      </c>
      <c r="D107" s="734" t="str">
        <f>IFERROR(VLOOKUP(B107,insc_cand,5,FALSE),"")</f>
        <v/>
      </c>
      <c r="E107" s="734"/>
      <c r="F107" s="735"/>
      <c r="G107" s="20"/>
      <c r="I107" s="16"/>
      <c r="J107" s="16"/>
      <c r="K107" s="16"/>
      <c r="L107" s="16"/>
      <c r="M107" s="16"/>
      <c r="N107" s="16"/>
    </row>
    <row r="108" spans="1:14" s="21" customFormat="1" ht="19.5" customHeight="1" x14ac:dyDescent="0.25">
      <c r="A108" s="325" t="s">
        <v>64</v>
      </c>
      <c r="B108" s="494" t="str">
        <f>IFERROR(VLOOKUP(B107,'6-Résultats'!$A$12:$L$80,12,FALSE),"")</f>
        <v/>
      </c>
      <c r="C108" s="105" t="s">
        <v>65</v>
      </c>
      <c r="D108" s="324">
        <f>i_s2_date</f>
        <v>0</v>
      </c>
      <c r="E108" s="105"/>
      <c r="F108" s="327"/>
      <c r="G108" s="20"/>
      <c r="I108" s="16"/>
      <c r="J108" s="16"/>
      <c r="K108" s="16"/>
      <c r="L108" s="16"/>
      <c r="M108" s="16"/>
      <c r="N108" s="16"/>
    </row>
    <row r="109" spans="1:14" s="430" customFormat="1" ht="19.5" customHeight="1" x14ac:dyDescent="0.25">
      <c r="A109" s="432" t="s">
        <v>53</v>
      </c>
      <c r="B109" s="433"/>
      <c r="C109" s="434"/>
      <c r="D109" s="434"/>
      <c r="E109" s="434"/>
      <c r="F109" s="435"/>
      <c r="G109" s="418"/>
      <c r="I109" s="422"/>
      <c r="J109" s="422"/>
      <c r="K109" s="422"/>
      <c r="L109" s="422"/>
      <c r="M109" s="422"/>
      <c r="N109" s="422"/>
    </row>
    <row r="110" spans="1:14" s="430" customFormat="1" ht="150" customHeight="1" x14ac:dyDescent="0.25">
      <c r="A110" s="736"/>
      <c r="B110" s="737"/>
      <c r="C110" s="737"/>
      <c r="D110" s="737"/>
      <c r="E110" s="737"/>
      <c r="F110" s="738"/>
      <c r="G110" s="418"/>
      <c r="I110" s="422"/>
      <c r="J110" s="422"/>
      <c r="K110" s="422"/>
      <c r="L110" s="422"/>
      <c r="M110" s="422"/>
      <c r="N110" s="422"/>
    </row>
    <row r="111" spans="1:14" s="21" customFormat="1" ht="19.5" customHeight="1" x14ac:dyDescent="0.25">
      <c r="A111" s="328"/>
      <c r="B111" s="329"/>
      <c r="C111" s="329"/>
      <c r="D111" s="329"/>
      <c r="E111" s="329"/>
      <c r="F111" s="329"/>
      <c r="G111" s="49"/>
      <c r="I111" s="16"/>
      <c r="J111" s="16"/>
      <c r="K111" s="16"/>
      <c r="L111" s="16"/>
      <c r="M111" s="16"/>
      <c r="N111" s="16"/>
    </row>
    <row r="112" spans="1:14" s="21" customFormat="1" ht="19.5" customHeight="1" x14ac:dyDescent="0.25">
      <c r="A112" s="330" t="s">
        <v>1403</v>
      </c>
      <c r="B112" s="331"/>
      <c r="C112" s="331"/>
      <c r="D112" s="331"/>
      <c r="E112" s="331"/>
      <c r="F112" s="332"/>
      <c r="G112" s="20"/>
      <c r="I112" s="16"/>
      <c r="J112" s="16"/>
      <c r="K112" s="16"/>
      <c r="L112" s="16"/>
      <c r="M112" s="16"/>
      <c r="N112" s="16"/>
    </row>
    <row r="113" spans="1:14" s="21" customFormat="1" ht="19.5" customHeight="1" x14ac:dyDescent="0.25">
      <c r="A113" s="325" t="s">
        <v>12</v>
      </c>
      <c r="B113" s="105" t="str">
        <f>IFERROR(VLOOKUP(B114,insc_cand,2,FALSE),"")</f>
        <v/>
      </c>
      <c r="C113" s="326" t="s">
        <v>13</v>
      </c>
      <c r="D113" s="734" t="str">
        <f>IFERROR(VLOOKUP(B114,insc_cand,3,FALSE),"")</f>
        <v/>
      </c>
      <c r="E113" s="734"/>
      <c r="F113" s="735"/>
      <c r="G113" s="20"/>
      <c r="I113" s="16"/>
      <c r="J113" s="16"/>
      <c r="K113" s="16"/>
      <c r="L113" s="16"/>
      <c r="M113" s="16"/>
      <c r="N113" s="16"/>
    </row>
    <row r="114" spans="1:14" s="21" customFormat="1" ht="19.5" customHeight="1" x14ac:dyDescent="0.25">
      <c r="A114" s="325" t="s">
        <v>11</v>
      </c>
      <c r="B114" s="320">
        <f>'Inscription Candidats'!$A$21</f>
        <v>0</v>
      </c>
      <c r="C114" s="326" t="s">
        <v>1</v>
      </c>
      <c r="D114" s="734" t="str">
        <f>IFERROR(VLOOKUP(B114,insc_cand,5,FALSE),"")</f>
        <v/>
      </c>
      <c r="E114" s="734"/>
      <c r="F114" s="735"/>
      <c r="G114" s="20"/>
      <c r="I114" s="16"/>
      <c r="J114" s="16"/>
      <c r="K114" s="16"/>
      <c r="L114" s="16"/>
      <c r="M114" s="16"/>
      <c r="N114" s="16"/>
    </row>
    <row r="115" spans="1:14" s="21" customFormat="1" ht="19.5" customHeight="1" x14ac:dyDescent="0.25">
      <c r="A115" s="325" t="s">
        <v>64</v>
      </c>
      <c r="B115" s="494" t="str">
        <f>IFERROR(VLOOKUP(B114,'6-Résultats'!$A$12:$L$80,12,FALSE),"")</f>
        <v/>
      </c>
      <c r="C115" s="105" t="s">
        <v>65</v>
      </c>
      <c r="D115" s="324">
        <f>i_s2_date</f>
        <v>0</v>
      </c>
      <c r="E115" s="105"/>
      <c r="F115" s="327"/>
      <c r="G115" s="20"/>
      <c r="I115" s="16"/>
      <c r="J115" s="16"/>
      <c r="K115" s="16"/>
      <c r="L115" s="16"/>
      <c r="M115" s="16"/>
      <c r="N115" s="16"/>
    </row>
    <row r="116" spans="1:14" s="430" customFormat="1" ht="19.5" customHeight="1" x14ac:dyDescent="0.25">
      <c r="A116" s="432" t="s">
        <v>53</v>
      </c>
      <c r="B116" s="433"/>
      <c r="C116" s="434"/>
      <c r="D116" s="434"/>
      <c r="E116" s="434"/>
      <c r="F116" s="435"/>
      <c r="G116" s="418"/>
      <c r="I116" s="422"/>
      <c r="J116" s="422"/>
      <c r="K116" s="422"/>
      <c r="L116" s="422"/>
      <c r="M116" s="422"/>
      <c r="N116" s="422"/>
    </row>
    <row r="117" spans="1:14" s="430" customFormat="1" ht="150" customHeight="1" x14ac:dyDescent="0.25">
      <c r="A117" s="736"/>
      <c r="B117" s="737"/>
      <c r="C117" s="737"/>
      <c r="D117" s="737"/>
      <c r="E117" s="737"/>
      <c r="F117" s="738"/>
      <c r="G117" s="418"/>
      <c r="I117" s="422"/>
      <c r="J117" s="422"/>
      <c r="K117" s="422"/>
      <c r="L117" s="422"/>
      <c r="M117" s="422"/>
      <c r="N117" s="422"/>
    </row>
    <row r="118" spans="1:14" s="21" customFormat="1" ht="19.5" customHeight="1" x14ac:dyDescent="0.25">
      <c r="A118" s="328"/>
      <c r="B118" s="329"/>
      <c r="C118" s="329"/>
      <c r="D118" s="329"/>
      <c r="E118" s="329"/>
      <c r="F118" s="329"/>
      <c r="G118" s="49"/>
      <c r="I118" s="16"/>
      <c r="J118" s="16"/>
      <c r="K118" s="16"/>
      <c r="L118" s="16"/>
      <c r="M118" s="16"/>
      <c r="N118" s="16"/>
    </row>
    <row r="119" spans="1:14" s="21" customFormat="1" ht="19.5" customHeight="1" x14ac:dyDescent="0.25">
      <c r="A119" s="330" t="s">
        <v>1404</v>
      </c>
      <c r="B119" s="331"/>
      <c r="C119" s="331"/>
      <c r="D119" s="331"/>
      <c r="E119" s="331"/>
      <c r="F119" s="332"/>
      <c r="G119" s="20"/>
      <c r="I119" s="16"/>
      <c r="J119" s="16"/>
      <c r="K119" s="16"/>
      <c r="L119" s="16"/>
      <c r="M119" s="16"/>
      <c r="N119" s="16"/>
    </row>
    <row r="120" spans="1:14" s="21" customFormat="1" ht="19.5" customHeight="1" x14ac:dyDescent="0.25">
      <c r="A120" s="325" t="s">
        <v>12</v>
      </c>
      <c r="B120" s="105" t="str">
        <f>IFERROR(VLOOKUP(B121,insc_cand,2,FALSE),"")</f>
        <v/>
      </c>
      <c r="C120" s="326" t="s">
        <v>13</v>
      </c>
      <c r="D120" s="734" t="str">
        <f>IFERROR(VLOOKUP(B121,insc_cand,3,FALSE),"")</f>
        <v/>
      </c>
      <c r="E120" s="734"/>
      <c r="F120" s="735"/>
      <c r="G120" s="20"/>
      <c r="I120" s="16"/>
      <c r="J120" s="16"/>
      <c r="K120" s="16"/>
      <c r="L120" s="16"/>
      <c r="M120" s="16"/>
      <c r="N120" s="16"/>
    </row>
    <row r="121" spans="1:14" s="21" customFormat="1" ht="19.5" customHeight="1" x14ac:dyDescent="0.25">
      <c r="A121" s="325" t="s">
        <v>11</v>
      </c>
      <c r="B121" s="320">
        <f>'Inscription Candidats'!$A$22</f>
        <v>0</v>
      </c>
      <c r="C121" s="326" t="s">
        <v>1</v>
      </c>
      <c r="D121" s="734" t="str">
        <f>IFERROR(VLOOKUP(B121,insc_cand,5,FALSE),"")</f>
        <v/>
      </c>
      <c r="E121" s="734"/>
      <c r="F121" s="735"/>
      <c r="G121" s="20"/>
      <c r="I121" s="16"/>
      <c r="J121" s="16"/>
      <c r="K121" s="16"/>
      <c r="L121" s="16"/>
      <c r="M121" s="16"/>
      <c r="N121" s="16"/>
    </row>
    <row r="122" spans="1:14" s="21" customFormat="1" ht="19.5" customHeight="1" x14ac:dyDescent="0.25">
      <c r="A122" s="325" t="s">
        <v>64</v>
      </c>
      <c r="B122" s="494" t="str">
        <f>IFERROR(VLOOKUP(B121,'6-Résultats'!$A$12:$L$80,12,FALSE),"")</f>
        <v/>
      </c>
      <c r="C122" s="105" t="s">
        <v>65</v>
      </c>
      <c r="D122" s="324">
        <f>i_s2_date</f>
        <v>0</v>
      </c>
      <c r="E122" s="105"/>
      <c r="F122" s="327"/>
      <c r="G122" s="20"/>
      <c r="I122" s="16"/>
      <c r="J122" s="16"/>
      <c r="K122" s="16"/>
      <c r="L122" s="16"/>
      <c r="M122" s="16"/>
      <c r="N122" s="16"/>
    </row>
    <row r="123" spans="1:14" s="430" customFormat="1" ht="19.5" customHeight="1" x14ac:dyDescent="0.25">
      <c r="A123" s="432" t="s">
        <v>53</v>
      </c>
      <c r="B123" s="433"/>
      <c r="C123" s="434"/>
      <c r="D123" s="434"/>
      <c r="E123" s="434"/>
      <c r="F123" s="435"/>
      <c r="G123" s="418"/>
      <c r="I123" s="422"/>
      <c r="J123" s="422"/>
      <c r="K123" s="422"/>
      <c r="L123" s="422"/>
      <c r="M123" s="422"/>
      <c r="N123" s="422"/>
    </row>
    <row r="124" spans="1:14" s="430" customFormat="1" ht="150" customHeight="1" x14ac:dyDescent="0.25">
      <c r="A124" s="736"/>
      <c r="B124" s="737"/>
      <c r="C124" s="737"/>
      <c r="D124" s="737"/>
      <c r="E124" s="737"/>
      <c r="F124" s="738"/>
      <c r="G124" s="418"/>
      <c r="I124" s="422"/>
      <c r="J124" s="422"/>
      <c r="K124" s="422"/>
      <c r="L124" s="422"/>
      <c r="M124" s="422"/>
      <c r="N124" s="422"/>
    </row>
    <row r="125" spans="1:14" s="21" customFormat="1" ht="19.5" customHeight="1" x14ac:dyDescent="0.25">
      <c r="A125" s="333"/>
      <c r="B125" s="333"/>
      <c r="C125" s="333"/>
      <c r="D125" s="333"/>
      <c r="E125" s="333"/>
      <c r="F125" s="333"/>
      <c r="G125" s="20"/>
      <c r="I125" s="16"/>
      <c r="J125" s="16"/>
      <c r="K125" s="16"/>
      <c r="L125" s="16"/>
      <c r="M125" s="16"/>
      <c r="N125" s="16"/>
    </row>
    <row r="126" spans="1:14" s="21" customFormat="1" ht="20.100000000000001" customHeight="1" x14ac:dyDescent="0.25">
      <c r="A126" s="330" t="s">
        <v>1405</v>
      </c>
      <c r="B126" s="331"/>
      <c r="C126" s="331"/>
      <c r="D126" s="331"/>
      <c r="E126" s="331"/>
      <c r="F126" s="332"/>
      <c r="G126" s="20"/>
      <c r="I126" s="16"/>
      <c r="J126" s="16"/>
      <c r="K126" s="16"/>
      <c r="L126" s="16"/>
      <c r="M126" s="16"/>
      <c r="N126" s="16"/>
    </row>
    <row r="127" spans="1:14" s="21" customFormat="1" ht="19.5" customHeight="1" x14ac:dyDescent="0.25">
      <c r="A127" s="325" t="s">
        <v>12</v>
      </c>
      <c r="B127" s="105" t="str">
        <f>IFERROR(VLOOKUP(B128,insc_cand,2,FALSE),"")</f>
        <v/>
      </c>
      <c r="C127" s="326" t="s">
        <v>13</v>
      </c>
      <c r="D127" s="734" t="str">
        <f>IFERROR(VLOOKUP(B128,insc_cand,3,FALSE),"")</f>
        <v/>
      </c>
      <c r="E127" s="734"/>
      <c r="F127" s="735"/>
      <c r="G127" s="20"/>
      <c r="I127" s="16"/>
      <c r="J127" s="16"/>
      <c r="K127" s="16"/>
      <c r="L127" s="16"/>
      <c r="M127" s="16"/>
      <c r="N127" s="16"/>
    </row>
    <row r="128" spans="1:14" s="21" customFormat="1" ht="19.5" customHeight="1" x14ac:dyDescent="0.25">
      <c r="A128" s="325" t="s">
        <v>11</v>
      </c>
      <c r="B128" s="320">
        <f>'Inscription Candidats'!$A$23</f>
        <v>0</v>
      </c>
      <c r="C128" s="326" t="s">
        <v>1</v>
      </c>
      <c r="D128" s="734" t="str">
        <f>IFERROR(VLOOKUP(B128,insc_cand,5,FALSE),"")</f>
        <v/>
      </c>
      <c r="E128" s="734"/>
      <c r="F128" s="735"/>
      <c r="G128" s="20"/>
      <c r="I128" s="16"/>
      <c r="J128" s="16"/>
      <c r="K128" s="16"/>
      <c r="L128" s="16"/>
      <c r="M128" s="16"/>
      <c r="N128" s="16"/>
    </row>
    <row r="129" spans="1:14" s="21" customFormat="1" ht="19.5" customHeight="1" x14ac:dyDescent="0.25">
      <c r="A129" s="325" t="s">
        <v>64</v>
      </c>
      <c r="B129" s="494" t="str">
        <f>IFERROR(VLOOKUP(B128,'6-Résultats'!$A$12:$L$80,12,FALSE),"")</f>
        <v/>
      </c>
      <c r="C129" s="105" t="s">
        <v>65</v>
      </c>
      <c r="D129" s="324">
        <f>i_s2_date</f>
        <v>0</v>
      </c>
      <c r="E129" s="105"/>
      <c r="F129" s="327"/>
      <c r="G129" s="20"/>
      <c r="I129" s="16"/>
      <c r="J129" s="16"/>
      <c r="K129" s="16"/>
      <c r="L129" s="16"/>
      <c r="M129" s="16"/>
      <c r="N129" s="16"/>
    </row>
    <row r="130" spans="1:14" s="430" customFormat="1" ht="20.100000000000001" customHeight="1" x14ac:dyDescent="0.25">
      <c r="A130" s="432" t="s">
        <v>53</v>
      </c>
      <c r="B130" s="433"/>
      <c r="C130" s="434"/>
      <c r="D130" s="434"/>
      <c r="E130" s="434"/>
      <c r="F130" s="435"/>
      <c r="G130" s="418"/>
      <c r="I130" s="422"/>
      <c r="J130" s="422"/>
      <c r="K130" s="422"/>
      <c r="L130" s="422"/>
      <c r="M130" s="422"/>
      <c r="N130" s="422"/>
    </row>
    <row r="131" spans="1:14" s="430" customFormat="1" ht="150" customHeight="1" x14ac:dyDescent="0.25">
      <c r="A131" s="736"/>
      <c r="B131" s="737"/>
      <c r="C131" s="737"/>
      <c r="D131" s="737"/>
      <c r="E131" s="737"/>
      <c r="F131" s="738"/>
      <c r="G131" s="418"/>
      <c r="I131" s="422"/>
      <c r="J131" s="422"/>
      <c r="K131" s="422"/>
      <c r="L131" s="422"/>
      <c r="M131" s="422"/>
      <c r="N131" s="422"/>
    </row>
    <row r="132" spans="1:14" x14ac:dyDescent="0.25">
      <c r="A132" s="334"/>
      <c r="B132" s="334"/>
      <c r="C132" s="334"/>
      <c r="D132" s="334"/>
      <c r="E132" s="334"/>
      <c r="F132" s="334"/>
    </row>
    <row r="133" spans="1:14" s="21" customFormat="1" ht="19.5" customHeight="1" x14ac:dyDescent="0.25">
      <c r="A133" s="330" t="s">
        <v>1406</v>
      </c>
      <c r="B133" s="331"/>
      <c r="C133" s="331"/>
      <c r="D133" s="331"/>
      <c r="E133" s="331"/>
      <c r="F133" s="332"/>
      <c r="G133" s="20"/>
      <c r="I133" s="16"/>
      <c r="J133" s="16"/>
      <c r="K133" s="16"/>
      <c r="L133" s="16"/>
      <c r="M133" s="16"/>
      <c r="N133" s="16"/>
    </row>
    <row r="134" spans="1:14" s="21" customFormat="1" ht="19.5" customHeight="1" x14ac:dyDescent="0.25">
      <c r="A134" s="325" t="s">
        <v>12</v>
      </c>
      <c r="B134" s="105" t="str">
        <f>IFERROR(VLOOKUP(B135,insc_cand,2,FALSE),"")</f>
        <v/>
      </c>
      <c r="C134" s="326" t="s">
        <v>13</v>
      </c>
      <c r="D134" s="734" t="str">
        <f>IFERROR(VLOOKUP(B135,insc_cand,3,FALSE),"")</f>
        <v/>
      </c>
      <c r="E134" s="734"/>
      <c r="F134" s="735"/>
      <c r="G134" s="20"/>
      <c r="I134" s="16"/>
      <c r="J134" s="16"/>
      <c r="K134" s="16"/>
      <c r="L134" s="16"/>
      <c r="M134" s="16"/>
      <c r="N134" s="16"/>
    </row>
    <row r="135" spans="1:14" s="21" customFormat="1" ht="19.5" customHeight="1" x14ac:dyDescent="0.25">
      <c r="A135" s="325" t="s">
        <v>11</v>
      </c>
      <c r="B135" s="320">
        <f>'Inscription Candidats'!$A$24</f>
        <v>0</v>
      </c>
      <c r="C135" s="326" t="s">
        <v>1</v>
      </c>
      <c r="D135" s="734" t="str">
        <f>IFERROR(VLOOKUP(B135,insc_cand,5,FALSE),"")</f>
        <v/>
      </c>
      <c r="E135" s="734"/>
      <c r="F135" s="735"/>
      <c r="G135" s="20"/>
      <c r="I135" s="16"/>
      <c r="J135" s="16"/>
      <c r="K135" s="16"/>
      <c r="L135" s="16"/>
      <c r="M135" s="16"/>
      <c r="N135" s="16"/>
    </row>
    <row r="136" spans="1:14" s="21" customFormat="1" ht="19.5" customHeight="1" x14ac:dyDescent="0.25">
      <c r="A136" s="325" t="s">
        <v>64</v>
      </c>
      <c r="B136" s="494" t="str">
        <f>IFERROR(VLOOKUP(B135,'6-Résultats'!$A$12:$L$80,12,FALSE),"")</f>
        <v/>
      </c>
      <c r="C136" s="105" t="s">
        <v>65</v>
      </c>
      <c r="D136" s="324">
        <f>i_s2_date</f>
        <v>0</v>
      </c>
      <c r="E136" s="105"/>
      <c r="F136" s="327"/>
      <c r="G136" s="20"/>
      <c r="I136" s="16"/>
      <c r="J136" s="16"/>
      <c r="K136" s="16"/>
      <c r="L136" s="16"/>
      <c r="M136" s="16"/>
      <c r="N136" s="16"/>
    </row>
    <row r="137" spans="1:14" s="430" customFormat="1" ht="19.5" customHeight="1" x14ac:dyDescent="0.25">
      <c r="A137" s="432" t="s">
        <v>53</v>
      </c>
      <c r="B137" s="433"/>
      <c r="C137" s="434"/>
      <c r="D137" s="434"/>
      <c r="E137" s="434"/>
      <c r="F137" s="435"/>
      <c r="G137" s="418"/>
      <c r="I137" s="422"/>
      <c r="J137" s="422"/>
      <c r="K137" s="422"/>
      <c r="L137" s="422"/>
      <c r="M137" s="422"/>
      <c r="N137" s="422"/>
    </row>
    <row r="138" spans="1:14" s="430" customFormat="1" ht="150" customHeight="1" x14ac:dyDescent="0.25">
      <c r="A138" s="736"/>
      <c r="B138" s="737"/>
      <c r="C138" s="737"/>
      <c r="D138" s="737"/>
      <c r="E138" s="737"/>
      <c r="F138" s="738"/>
      <c r="G138" s="418"/>
      <c r="I138" s="422"/>
      <c r="J138" s="422"/>
      <c r="K138" s="422"/>
      <c r="L138" s="422"/>
      <c r="M138" s="422"/>
      <c r="N138" s="422"/>
    </row>
    <row r="139" spans="1:14" s="21" customFormat="1" ht="20.100000000000001" customHeight="1" x14ac:dyDescent="0.25">
      <c r="A139" s="335"/>
      <c r="B139" s="336"/>
      <c r="C139" s="336"/>
      <c r="D139" s="336"/>
      <c r="E139" s="336"/>
      <c r="F139" s="336"/>
      <c r="G139" s="20"/>
      <c r="I139" s="16"/>
      <c r="J139" s="16"/>
      <c r="K139" s="16"/>
      <c r="L139" s="16"/>
      <c r="M139" s="16"/>
      <c r="N139" s="16"/>
    </row>
    <row r="140" spans="1:14" s="21" customFormat="1" ht="20.100000000000001" customHeight="1" x14ac:dyDescent="0.25">
      <c r="A140" s="330" t="s">
        <v>1407</v>
      </c>
      <c r="B140" s="331"/>
      <c r="C140" s="331"/>
      <c r="D140" s="331"/>
      <c r="E140" s="331"/>
      <c r="F140" s="332"/>
      <c r="G140" s="20"/>
      <c r="I140" s="16"/>
      <c r="J140" s="16"/>
      <c r="K140" s="16"/>
      <c r="L140" s="16"/>
      <c r="M140" s="16"/>
      <c r="N140" s="16"/>
    </row>
    <row r="141" spans="1:14" s="21" customFormat="1" ht="19.5" customHeight="1" x14ac:dyDescent="0.25">
      <c r="A141" s="325" t="s">
        <v>12</v>
      </c>
      <c r="B141" s="105" t="str">
        <f>IFERROR(VLOOKUP(B142,insc_cand,2,FALSE),"")</f>
        <v/>
      </c>
      <c r="C141" s="326" t="s">
        <v>13</v>
      </c>
      <c r="D141" s="734" t="str">
        <f>IFERROR(VLOOKUP(B142,insc_cand,3,FALSE),"")</f>
        <v/>
      </c>
      <c r="E141" s="734"/>
      <c r="F141" s="735"/>
      <c r="G141" s="20"/>
      <c r="I141" s="16"/>
      <c r="J141" s="16"/>
      <c r="K141" s="16"/>
      <c r="L141" s="16"/>
      <c r="M141" s="16"/>
      <c r="N141" s="16"/>
    </row>
    <row r="142" spans="1:14" s="21" customFormat="1" ht="19.5" customHeight="1" x14ac:dyDescent="0.25">
      <c r="A142" s="325" t="s">
        <v>11</v>
      </c>
      <c r="B142" s="320">
        <f>'Inscription Candidats'!$A$25</f>
        <v>0</v>
      </c>
      <c r="C142" s="326" t="s">
        <v>1</v>
      </c>
      <c r="D142" s="734" t="str">
        <f>IFERROR(VLOOKUP(B142,insc_cand,5,FALSE),"")</f>
        <v/>
      </c>
      <c r="E142" s="734"/>
      <c r="F142" s="735"/>
      <c r="G142" s="20"/>
      <c r="I142" s="16"/>
      <c r="J142" s="16"/>
      <c r="K142" s="16"/>
      <c r="L142" s="16"/>
      <c r="M142" s="16"/>
      <c r="N142" s="16"/>
    </row>
    <row r="143" spans="1:14" s="21" customFormat="1" ht="19.5" customHeight="1" x14ac:dyDescent="0.25">
      <c r="A143" s="325" t="s">
        <v>64</v>
      </c>
      <c r="B143" s="494" t="str">
        <f>IFERROR(VLOOKUP(B142,'6-Résultats'!$A$12:$L$80,12,FALSE),"")</f>
        <v/>
      </c>
      <c r="C143" s="105" t="s">
        <v>65</v>
      </c>
      <c r="D143" s="324">
        <f>i_s2_date</f>
        <v>0</v>
      </c>
      <c r="E143" s="105"/>
      <c r="F143" s="327"/>
      <c r="G143" s="20"/>
      <c r="I143" s="16"/>
      <c r="J143" s="16"/>
      <c r="K143" s="16"/>
      <c r="L143" s="16"/>
      <c r="M143" s="16"/>
      <c r="N143" s="16"/>
    </row>
    <row r="144" spans="1:14" s="430" customFormat="1" ht="20.100000000000001" customHeight="1" x14ac:dyDescent="0.25">
      <c r="A144" s="432" t="s">
        <v>53</v>
      </c>
      <c r="B144" s="433"/>
      <c r="C144" s="434"/>
      <c r="D144" s="434"/>
      <c r="E144" s="434"/>
      <c r="F144" s="435"/>
      <c r="G144" s="418"/>
      <c r="I144" s="422"/>
      <c r="J144" s="422"/>
      <c r="K144" s="422"/>
      <c r="L144" s="422"/>
      <c r="M144" s="422"/>
      <c r="N144" s="422"/>
    </row>
    <row r="145" spans="1:14" s="430" customFormat="1" ht="150" customHeight="1" x14ac:dyDescent="0.25">
      <c r="A145" s="736"/>
      <c r="B145" s="737"/>
      <c r="C145" s="737"/>
      <c r="D145" s="737"/>
      <c r="E145" s="737"/>
      <c r="F145" s="738"/>
      <c r="G145" s="418"/>
      <c r="I145" s="422"/>
      <c r="J145" s="422"/>
      <c r="K145" s="422"/>
      <c r="L145" s="422"/>
      <c r="M145" s="422"/>
      <c r="N145" s="422"/>
    </row>
    <row r="146" spans="1:14" s="21" customFormat="1" ht="19.5" customHeight="1" x14ac:dyDescent="0.25">
      <c r="A146" s="337"/>
      <c r="B146" s="338"/>
      <c r="C146" s="338"/>
      <c r="D146" s="338"/>
      <c r="E146" s="338"/>
      <c r="F146" s="338"/>
      <c r="G146" s="46"/>
      <c r="I146" s="16"/>
      <c r="J146" s="16"/>
      <c r="K146" s="16"/>
      <c r="L146" s="16"/>
      <c r="M146" s="16"/>
      <c r="N146" s="16"/>
    </row>
    <row r="147" spans="1:14" s="21" customFormat="1" ht="19.5" customHeight="1" x14ac:dyDescent="0.25">
      <c r="A147" s="330" t="s">
        <v>1408</v>
      </c>
      <c r="B147" s="331"/>
      <c r="C147" s="331"/>
      <c r="D147" s="331"/>
      <c r="E147" s="331"/>
      <c r="F147" s="332"/>
      <c r="G147" s="20"/>
      <c r="I147" s="16"/>
      <c r="J147" s="16"/>
      <c r="K147" s="16"/>
      <c r="L147" s="16"/>
      <c r="M147" s="16"/>
      <c r="N147" s="16"/>
    </row>
    <row r="148" spans="1:14" s="21" customFormat="1" ht="19.5" customHeight="1" x14ac:dyDescent="0.25">
      <c r="A148" s="325" t="s">
        <v>12</v>
      </c>
      <c r="B148" s="105" t="str">
        <f>IFERROR(VLOOKUP(B149,insc_cand,2,FALSE),"")</f>
        <v/>
      </c>
      <c r="C148" s="326" t="s">
        <v>13</v>
      </c>
      <c r="D148" s="734" t="str">
        <f>IFERROR(VLOOKUP(B149,insc_cand,3,FALSE),"")</f>
        <v/>
      </c>
      <c r="E148" s="734"/>
      <c r="F148" s="735"/>
      <c r="G148" s="20"/>
      <c r="I148" s="16"/>
      <c r="J148" s="16"/>
      <c r="K148" s="16"/>
      <c r="L148" s="16"/>
      <c r="M148" s="16"/>
      <c r="N148" s="16"/>
    </row>
    <row r="149" spans="1:14" s="21" customFormat="1" ht="19.5" customHeight="1" x14ac:dyDescent="0.25">
      <c r="A149" s="325" t="s">
        <v>11</v>
      </c>
      <c r="B149" s="320">
        <f>'Inscription Candidats'!$A$26</f>
        <v>0</v>
      </c>
      <c r="C149" s="326" t="s">
        <v>1</v>
      </c>
      <c r="D149" s="734" t="str">
        <f>IFERROR(VLOOKUP(B149,insc_cand,5,FALSE),"")</f>
        <v/>
      </c>
      <c r="E149" s="734"/>
      <c r="F149" s="735"/>
      <c r="G149" s="20"/>
      <c r="I149" s="16"/>
      <c r="J149" s="16"/>
      <c r="K149" s="16"/>
      <c r="L149" s="16"/>
      <c r="M149" s="16"/>
      <c r="N149" s="16"/>
    </row>
    <row r="150" spans="1:14" s="21" customFormat="1" ht="19.5" customHeight="1" x14ac:dyDescent="0.25">
      <c r="A150" s="325" t="s">
        <v>64</v>
      </c>
      <c r="B150" s="494" t="str">
        <f>IFERROR(VLOOKUP(B149,'6-Résultats'!$A$12:$L$80,12,FALSE),"")</f>
        <v/>
      </c>
      <c r="C150" s="105" t="s">
        <v>65</v>
      </c>
      <c r="D150" s="324">
        <f>i_s2_date</f>
        <v>0</v>
      </c>
      <c r="E150" s="105"/>
      <c r="F150" s="327"/>
      <c r="G150" s="20"/>
      <c r="I150" s="16"/>
      <c r="J150" s="16"/>
      <c r="K150" s="16"/>
      <c r="L150" s="16"/>
      <c r="M150" s="16"/>
      <c r="N150" s="16"/>
    </row>
    <row r="151" spans="1:14" s="430" customFormat="1" ht="19.5" customHeight="1" x14ac:dyDescent="0.25">
      <c r="A151" s="432" t="s">
        <v>53</v>
      </c>
      <c r="B151" s="433"/>
      <c r="C151" s="434"/>
      <c r="D151" s="434"/>
      <c r="E151" s="434"/>
      <c r="F151" s="435"/>
      <c r="G151" s="418"/>
      <c r="I151" s="422"/>
      <c r="J151" s="422"/>
      <c r="K151" s="422"/>
      <c r="L151" s="422"/>
      <c r="M151" s="422"/>
      <c r="N151" s="422"/>
    </row>
    <row r="152" spans="1:14" s="430" customFormat="1" ht="150" customHeight="1" x14ac:dyDescent="0.25">
      <c r="A152" s="736"/>
      <c r="B152" s="737"/>
      <c r="C152" s="737"/>
      <c r="D152" s="737"/>
      <c r="E152" s="737"/>
      <c r="F152" s="738"/>
      <c r="G152" s="418"/>
      <c r="I152" s="422"/>
      <c r="J152" s="422"/>
      <c r="K152" s="422"/>
      <c r="L152" s="422"/>
      <c r="M152" s="422"/>
      <c r="N152" s="422"/>
    </row>
    <row r="153" spans="1:14" s="21" customFormat="1" ht="19.5" customHeight="1" x14ac:dyDescent="0.25">
      <c r="A153" s="328"/>
      <c r="B153" s="329"/>
      <c r="C153" s="329"/>
      <c r="D153" s="329"/>
      <c r="E153" s="329"/>
      <c r="F153" s="329"/>
      <c r="G153" s="49"/>
      <c r="I153" s="16"/>
      <c r="J153" s="16"/>
      <c r="K153" s="16"/>
      <c r="L153" s="16"/>
      <c r="M153" s="16"/>
      <c r="N153" s="16"/>
    </row>
    <row r="154" spans="1:14" s="21" customFormat="1" ht="19.5" customHeight="1" x14ac:dyDescent="0.25">
      <c r="A154" s="330" t="s">
        <v>1409</v>
      </c>
      <c r="B154" s="331"/>
      <c r="C154" s="331"/>
      <c r="D154" s="331"/>
      <c r="E154" s="331"/>
      <c r="F154" s="332"/>
      <c r="G154" s="20"/>
      <c r="I154" s="16"/>
      <c r="J154" s="16"/>
      <c r="K154" s="16"/>
      <c r="L154" s="16"/>
      <c r="M154" s="16"/>
      <c r="N154" s="16"/>
    </row>
    <row r="155" spans="1:14" s="21" customFormat="1" ht="19.5" customHeight="1" x14ac:dyDescent="0.25">
      <c r="A155" s="325" t="s">
        <v>12</v>
      </c>
      <c r="B155" s="105" t="str">
        <f>IFERROR(VLOOKUP(B156,insc_cand,2,FALSE),"")</f>
        <v/>
      </c>
      <c r="C155" s="326" t="s">
        <v>13</v>
      </c>
      <c r="D155" s="734" t="str">
        <f>IFERROR(VLOOKUP(B156,insc_cand,3,FALSE),"")</f>
        <v/>
      </c>
      <c r="E155" s="734"/>
      <c r="F155" s="735"/>
      <c r="G155" s="20"/>
      <c r="I155" s="16"/>
      <c r="J155" s="16"/>
      <c r="K155" s="16"/>
      <c r="L155" s="16"/>
      <c r="M155" s="16"/>
      <c r="N155" s="16"/>
    </row>
    <row r="156" spans="1:14" s="21" customFormat="1" ht="19.5" customHeight="1" x14ac:dyDescent="0.25">
      <c r="A156" s="325" t="s">
        <v>11</v>
      </c>
      <c r="B156" s="320">
        <f>'Inscription Candidats'!$A$27</f>
        <v>0</v>
      </c>
      <c r="C156" s="326" t="s">
        <v>1</v>
      </c>
      <c r="D156" s="734" t="str">
        <f>IFERROR(VLOOKUP(B156,insc_cand,5,FALSE),"")</f>
        <v/>
      </c>
      <c r="E156" s="734"/>
      <c r="F156" s="735"/>
      <c r="G156" s="20"/>
      <c r="I156" s="16"/>
      <c r="J156" s="16"/>
      <c r="K156" s="16"/>
      <c r="L156" s="16"/>
      <c r="M156" s="16"/>
      <c r="N156" s="16"/>
    </row>
    <row r="157" spans="1:14" s="21" customFormat="1" ht="19.5" customHeight="1" x14ac:dyDescent="0.25">
      <c r="A157" s="325" t="s">
        <v>64</v>
      </c>
      <c r="B157" s="494" t="str">
        <f>IFERROR(VLOOKUP(B156,'6-Résultats'!$A$12:$L$80,12,FALSE),"")</f>
        <v/>
      </c>
      <c r="C157" s="105" t="s">
        <v>65</v>
      </c>
      <c r="D157" s="324">
        <f>i_s2_date</f>
        <v>0</v>
      </c>
      <c r="E157" s="105"/>
      <c r="F157" s="327"/>
      <c r="G157" s="20"/>
      <c r="I157" s="16"/>
      <c r="J157" s="16"/>
      <c r="K157" s="16"/>
      <c r="L157" s="16"/>
      <c r="M157" s="16"/>
      <c r="N157" s="16"/>
    </row>
    <row r="158" spans="1:14" s="430" customFormat="1" ht="19.5" customHeight="1" x14ac:dyDescent="0.25">
      <c r="A158" s="432" t="s">
        <v>53</v>
      </c>
      <c r="B158" s="433"/>
      <c r="C158" s="434"/>
      <c r="D158" s="434"/>
      <c r="E158" s="434"/>
      <c r="F158" s="435"/>
      <c r="G158" s="418"/>
      <c r="I158" s="422"/>
      <c r="J158" s="422"/>
      <c r="K158" s="422"/>
      <c r="L158" s="422"/>
      <c r="M158" s="422"/>
      <c r="N158" s="422"/>
    </row>
    <row r="159" spans="1:14" s="430" customFormat="1" ht="150" customHeight="1" x14ac:dyDescent="0.25">
      <c r="A159" s="736"/>
      <c r="B159" s="737"/>
      <c r="C159" s="737"/>
      <c r="D159" s="737"/>
      <c r="E159" s="737"/>
      <c r="F159" s="738"/>
      <c r="G159" s="418"/>
      <c r="I159" s="422"/>
      <c r="J159" s="422"/>
      <c r="K159" s="422"/>
      <c r="L159" s="422"/>
      <c r="M159" s="422"/>
      <c r="N159" s="422"/>
    </row>
    <row r="160" spans="1:14" s="21" customFormat="1" ht="19.5" customHeight="1" x14ac:dyDescent="0.25">
      <c r="A160" s="328"/>
      <c r="B160" s="329"/>
      <c r="C160" s="329"/>
      <c r="D160" s="329"/>
      <c r="E160" s="329"/>
      <c r="F160" s="329"/>
      <c r="G160" s="49"/>
      <c r="I160" s="16"/>
      <c r="J160" s="16"/>
      <c r="K160" s="16"/>
      <c r="L160" s="16"/>
      <c r="M160" s="16"/>
      <c r="N160" s="16"/>
    </row>
    <row r="161" spans="1:14" s="21" customFormat="1" ht="19.5" customHeight="1" x14ac:dyDescent="0.25">
      <c r="A161" s="330" t="s">
        <v>1410</v>
      </c>
      <c r="B161" s="331"/>
      <c r="C161" s="331"/>
      <c r="D161" s="331"/>
      <c r="E161" s="331"/>
      <c r="F161" s="332"/>
      <c r="G161" s="20"/>
      <c r="I161" s="16"/>
      <c r="J161" s="16"/>
      <c r="K161" s="16"/>
      <c r="L161" s="16"/>
      <c r="M161" s="16"/>
      <c r="N161" s="16"/>
    </row>
    <row r="162" spans="1:14" s="21" customFormat="1" ht="19.5" customHeight="1" x14ac:dyDescent="0.25">
      <c r="A162" s="325" t="s">
        <v>12</v>
      </c>
      <c r="B162" s="105" t="str">
        <f>IFERROR(VLOOKUP(B163,insc_cand,2,FALSE),"")</f>
        <v/>
      </c>
      <c r="C162" s="326" t="s">
        <v>13</v>
      </c>
      <c r="D162" s="734" t="str">
        <f>IFERROR(VLOOKUP(B163,insc_cand,3,FALSE),"")</f>
        <v/>
      </c>
      <c r="E162" s="734"/>
      <c r="F162" s="735"/>
      <c r="G162" s="20"/>
      <c r="I162" s="16"/>
      <c r="J162" s="16"/>
      <c r="K162" s="16"/>
      <c r="L162" s="16"/>
      <c r="M162" s="16"/>
      <c r="N162" s="16"/>
    </row>
    <row r="163" spans="1:14" s="21" customFormat="1" ht="19.5" customHeight="1" x14ac:dyDescent="0.25">
      <c r="A163" s="325" t="s">
        <v>11</v>
      </c>
      <c r="B163" s="320">
        <f>'Inscription Candidats'!$A$28</f>
        <v>0</v>
      </c>
      <c r="C163" s="326" t="s">
        <v>1</v>
      </c>
      <c r="D163" s="734" t="str">
        <f>IFERROR(VLOOKUP(B163,insc_cand,5,FALSE),"")</f>
        <v/>
      </c>
      <c r="E163" s="734"/>
      <c r="F163" s="735"/>
      <c r="G163" s="20"/>
      <c r="I163" s="16"/>
      <c r="J163" s="16"/>
      <c r="K163" s="16"/>
      <c r="L163" s="16"/>
      <c r="M163" s="16"/>
      <c r="N163" s="16"/>
    </row>
    <row r="164" spans="1:14" s="21" customFormat="1" ht="19.5" customHeight="1" x14ac:dyDescent="0.25">
      <c r="A164" s="325" t="s">
        <v>64</v>
      </c>
      <c r="B164" s="494" t="str">
        <f>IFERROR(VLOOKUP(B163,'6-Résultats'!$A$12:$L$80,12,FALSE),"")</f>
        <v/>
      </c>
      <c r="C164" s="105" t="s">
        <v>65</v>
      </c>
      <c r="D164" s="324">
        <f>i_s2_date</f>
        <v>0</v>
      </c>
      <c r="E164" s="105"/>
      <c r="F164" s="327"/>
      <c r="G164" s="20"/>
      <c r="I164" s="16"/>
      <c r="J164" s="16"/>
      <c r="K164" s="16"/>
      <c r="L164" s="16"/>
      <c r="M164" s="16"/>
      <c r="N164" s="16"/>
    </row>
    <row r="165" spans="1:14" s="430" customFormat="1" ht="19.5" customHeight="1" x14ac:dyDescent="0.25">
      <c r="A165" s="432" t="s">
        <v>53</v>
      </c>
      <c r="B165" s="433"/>
      <c r="C165" s="434"/>
      <c r="D165" s="434"/>
      <c r="E165" s="434"/>
      <c r="F165" s="435"/>
      <c r="G165" s="418"/>
      <c r="I165" s="422"/>
      <c r="J165" s="422"/>
      <c r="K165" s="422"/>
      <c r="L165" s="422"/>
      <c r="M165" s="422"/>
      <c r="N165" s="422"/>
    </row>
    <row r="166" spans="1:14" s="430" customFormat="1" ht="150" customHeight="1" x14ac:dyDescent="0.25">
      <c r="A166" s="736"/>
      <c r="B166" s="737"/>
      <c r="C166" s="737"/>
      <c r="D166" s="737"/>
      <c r="E166" s="737"/>
      <c r="F166" s="738"/>
      <c r="G166" s="418"/>
      <c r="I166" s="422"/>
      <c r="J166" s="422"/>
      <c r="K166" s="422"/>
      <c r="L166" s="422"/>
      <c r="M166" s="422"/>
      <c r="N166" s="422"/>
    </row>
    <row r="167" spans="1:14" s="21" customFormat="1" ht="19.5" customHeight="1" x14ac:dyDescent="0.25">
      <c r="A167" s="333"/>
      <c r="B167" s="333"/>
      <c r="C167" s="333"/>
      <c r="D167" s="333"/>
      <c r="E167" s="333"/>
      <c r="F167" s="333"/>
      <c r="G167" s="20"/>
      <c r="I167" s="16"/>
      <c r="J167" s="16"/>
      <c r="K167" s="16"/>
      <c r="L167" s="16"/>
      <c r="M167" s="16"/>
      <c r="N167" s="16"/>
    </row>
    <row r="168" spans="1:14" s="21" customFormat="1" ht="20.100000000000001" customHeight="1" x14ac:dyDescent="0.25">
      <c r="A168" s="330" t="s">
        <v>1411</v>
      </c>
      <c r="B168" s="331"/>
      <c r="C168" s="331"/>
      <c r="D168" s="331"/>
      <c r="E168" s="331"/>
      <c r="F168" s="332"/>
      <c r="G168" s="20"/>
      <c r="I168" s="16"/>
      <c r="J168" s="16"/>
      <c r="K168" s="16"/>
      <c r="L168" s="16"/>
      <c r="M168" s="16"/>
      <c r="N168" s="16"/>
    </row>
    <row r="169" spans="1:14" s="21" customFormat="1" ht="19.5" customHeight="1" x14ac:dyDescent="0.25">
      <c r="A169" s="325" t="s">
        <v>12</v>
      </c>
      <c r="B169" s="105" t="str">
        <f>IFERROR(VLOOKUP(B170,insc_cand,2,FALSE),"")</f>
        <v/>
      </c>
      <c r="C169" s="326" t="s">
        <v>13</v>
      </c>
      <c r="D169" s="734" t="str">
        <f>IFERROR(VLOOKUP(B170,insc_cand,3,FALSE),"")</f>
        <v/>
      </c>
      <c r="E169" s="734"/>
      <c r="F169" s="735"/>
      <c r="G169" s="20"/>
      <c r="I169" s="16"/>
      <c r="J169" s="16"/>
      <c r="K169" s="16"/>
      <c r="L169" s="16"/>
      <c r="M169" s="16"/>
      <c r="N169" s="16"/>
    </row>
    <row r="170" spans="1:14" s="21" customFormat="1" ht="19.5" customHeight="1" x14ac:dyDescent="0.25">
      <c r="A170" s="325" t="s">
        <v>11</v>
      </c>
      <c r="B170" s="320">
        <f>'Inscription Candidats'!$A$29</f>
        <v>0</v>
      </c>
      <c r="C170" s="326" t="s">
        <v>1</v>
      </c>
      <c r="D170" s="734" t="str">
        <f>IFERROR(VLOOKUP(B170,insc_cand,5,FALSE),"")</f>
        <v/>
      </c>
      <c r="E170" s="734"/>
      <c r="F170" s="735"/>
      <c r="G170" s="20"/>
      <c r="I170" s="16"/>
      <c r="J170" s="16"/>
      <c r="K170" s="16"/>
      <c r="L170" s="16"/>
      <c r="M170" s="16"/>
      <c r="N170" s="16"/>
    </row>
    <row r="171" spans="1:14" s="21" customFormat="1" ht="19.5" customHeight="1" x14ac:dyDescent="0.25">
      <c r="A171" s="325" t="s">
        <v>64</v>
      </c>
      <c r="B171" s="494" t="str">
        <f>IFERROR(VLOOKUP(B170,'6-Résultats'!$A$12:$L$80,12,FALSE),"")</f>
        <v/>
      </c>
      <c r="C171" s="105" t="s">
        <v>65</v>
      </c>
      <c r="D171" s="324">
        <f>i_s2_date</f>
        <v>0</v>
      </c>
      <c r="E171" s="105"/>
      <c r="F171" s="327"/>
      <c r="G171" s="20"/>
      <c r="I171" s="16"/>
      <c r="J171" s="16"/>
      <c r="K171" s="16"/>
      <c r="L171" s="16"/>
      <c r="M171" s="16"/>
      <c r="N171" s="16"/>
    </row>
    <row r="172" spans="1:14" s="430" customFormat="1" ht="20.100000000000001" customHeight="1" x14ac:dyDescent="0.25">
      <c r="A172" s="432" t="s">
        <v>53</v>
      </c>
      <c r="B172" s="433"/>
      <c r="C172" s="434"/>
      <c r="D172" s="434"/>
      <c r="E172" s="434"/>
      <c r="F172" s="435"/>
      <c r="G172" s="418"/>
      <c r="I172" s="422"/>
      <c r="J172" s="422"/>
      <c r="K172" s="422"/>
      <c r="L172" s="422"/>
      <c r="M172" s="422"/>
      <c r="N172" s="422"/>
    </row>
    <row r="173" spans="1:14" s="430" customFormat="1" ht="150" customHeight="1" x14ac:dyDescent="0.25">
      <c r="A173" s="736"/>
      <c r="B173" s="737"/>
      <c r="C173" s="737"/>
      <c r="D173" s="737"/>
      <c r="E173" s="737"/>
      <c r="F173" s="738"/>
      <c r="G173" s="418"/>
      <c r="I173" s="422"/>
      <c r="J173" s="422"/>
      <c r="K173" s="422"/>
      <c r="L173" s="422"/>
      <c r="M173" s="422"/>
      <c r="N173" s="422"/>
    </row>
    <row r="174" spans="1:14" x14ac:dyDescent="0.25">
      <c r="A174" s="334"/>
      <c r="B174" s="334"/>
      <c r="C174" s="334"/>
      <c r="D174" s="334"/>
      <c r="E174" s="334"/>
      <c r="F174" s="334"/>
    </row>
    <row r="175" spans="1:14" s="21" customFormat="1" ht="20.100000000000001" customHeight="1" x14ac:dyDescent="0.25">
      <c r="A175" s="330" t="s">
        <v>1412</v>
      </c>
      <c r="B175" s="331"/>
      <c r="C175" s="331"/>
      <c r="D175" s="331"/>
      <c r="E175" s="331"/>
      <c r="F175" s="332"/>
      <c r="G175" s="20"/>
      <c r="I175" s="16"/>
      <c r="J175" s="16"/>
      <c r="K175" s="16"/>
      <c r="L175" s="16"/>
      <c r="M175" s="16"/>
      <c r="N175" s="16"/>
    </row>
    <row r="176" spans="1:14" s="21" customFormat="1" ht="19.5" customHeight="1" x14ac:dyDescent="0.25">
      <c r="A176" s="325" t="s">
        <v>12</v>
      </c>
      <c r="B176" s="105" t="str">
        <f>IFERROR(VLOOKUP(B177,insc_cand,2,FALSE),"")</f>
        <v/>
      </c>
      <c r="C176" s="326" t="s">
        <v>13</v>
      </c>
      <c r="D176" s="734" t="str">
        <f>IFERROR(VLOOKUP(B177,insc_cand,3,FALSE),"")</f>
        <v/>
      </c>
      <c r="E176" s="734"/>
      <c r="F176" s="735"/>
      <c r="G176" s="20"/>
      <c r="I176" s="16"/>
      <c r="J176" s="16"/>
      <c r="K176" s="16"/>
      <c r="L176" s="16"/>
      <c r="M176" s="16"/>
      <c r="N176" s="16"/>
    </row>
    <row r="177" spans="1:14" s="21" customFormat="1" ht="19.5" customHeight="1" x14ac:dyDescent="0.25">
      <c r="A177" s="325" t="s">
        <v>11</v>
      </c>
      <c r="B177" s="320">
        <f>'Inscription Candidats'!$A$30</f>
        <v>0</v>
      </c>
      <c r="C177" s="326" t="s">
        <v>1</v>
      </c>
      <c r="D177" s="734" t="str">
        <f>IFERROR(VLOOKUP(B177,insc_cand,5,FALSE),"")</f>
        <v/>
      </c>
      <c r="E177" s="734"/>
      <c r="F177" s="735"/>
      <c r="G177" s="20"/>
      <c r="I177" s="16"/>
      <c r="J177" s="16"/>
      <c r="K177" s="16"/>
      <c r="L177" s="16"/>
      <c r="M177" s="16"/>
      <c r="N177" s="16"/>
    </row>
    <row r="178" spans="1:14" s="21" customFormat="1" ht="19.5" customHeight="1" x14ac:dyDescent="0.25">
      <c r="A178" s="325" t="s">
        <v>64</v>
      </c>
      <c r="B178" s="494" t="str">
        <f>IFERROR(VLOOKUP(B177,'6-Résultats'!$A$12:$L$80,12,FALSE),"")</f>
        <v/>
      </c>
      <c r="C178" s="105" t="s">
        <v>65</v>
      </c>
      <c r="D178" s="324">
        <f>i_s2_date</f>
        <v>0</v>
      </c>
      <c r="E178" s="105"/>
      <c r="F178" s="327"/>
      <c r="G178" s="20"/>
      <c r="I178" s="16"/>
      <c r="J178" s="16"/>
      <c r="K178" s="16"/>
      <c r="L178" s="16"/>
      <c r="M178" s="16"/>
      <c r="N178" s="16"/>
    </row>
    <row r="179" spans="1:14" s="430" customFormat="1" ht="20.100000000000001" customHeight="1" x14ac:dyDescent="0.25">
      <c r="A179" s="432" t="s">
        <v>53</v>
      </c>
      <c r="B179" s="433"/>
      <c r="C179" s="434"/>
      <c r="D179" s="434"/>
      <c r="E179" s="434"/>
      <c r="F179" s="435"/>
      <c r="G179" s="418"/>
      <c r="I179" s="422"/>
      <c r="J179" s="422"/>
      <c r="K179" s="422"/>
      <c r="L179" s="422"/>
      <c r="M179" s="422"/>
      <c r="N179" s="422"/>
    </row>
    <row r="180" spans="1:14" s="430" customFormat="1" ht="150" customHeight="1" x14ac:dyDescent="0.25">
      <c r="A180" s="736"/>
      <c r="B180" s="737"/>
      <c r="C180" s="737"/>
      <c r="D180" s="737"/>
      <c r="E180" s="737"/>
      <c r="F180" s="738"/>
      <c r="G180" s="418"/>
      <c r="I180" s="422"/>
      <c r="J180" s="422"/>
      <c r="K180" s="422"/>
      <c r="L180" s="422"/>
      <c r="M180" s="422"/>
      <c r="N180" s="422"/>
    </row>
    <row r="181" spans="1:14" s="21" customFormat="1" ht="19.5" customHeight="1" x14ac:dyDescent="0.25">
      <c r="A181" s="337"/>
      <c r="B181" s="338"/>
      <c r="C181" s="338"/>
      <c r="D181" s="338"/>
      <c r="E181" s="338"/>
      <c r="F181" s="338"/>
      <c r="G181" s="46"/>
      <c r="I181" s="16"/>
      <c r="J181" s="16"/>
      <c r="K181" s="16"/>
      <c r="L181" s="16"/>
      <c r="M181" s="16"/>
      <c r="N181" s="16"/>
    </row>
    <row r="182" spans="1:14" s="21" customFormat="1" ht="19.5" customHeight="1" x14ac:dyDescent="0.25">
      <c r="A182" s="330" t="s">
        <v>1413</v>
      </c>
      <c r="B182" s="331"/>
      <c r="C182" s="331"/>
      <c r="D182" s="331"/>
      <c r="E182" s="331"/>
      <c r="F182" s="332"/>
      <c r="G182" s="20"/>
      <c r="I182" s="16"/>
      <c r="J182" s="16"/>
      <c r="K182" s="16"/>
      <c r="L182" s="16"/>
      <c r="M182" s="16"/>
      <c r="N182" s="16"/>
    </row>
    <row r="183" spans="1:14" s="21" customFormat="1" ht="19.5" customHeight="1" x14ac:dyDescent="0.25">
      <c r="A183" s="325" t="s">
        <v>12</v>
      </c>
      <c r="B183" s="105" t="str">
        <f>IFERROR(VLOOKUP(B184,insc_cand,2,FALSE),"")</f>
        <v/>
      </c>
      <c r="C183" s="326" t="s">
        <v>13</v>
      </c>
      <c r="D183" s="734" t="str">
        <f>IFERROR(VLOOKUP(B184,insc_cand,3,FALSE),"")</f>
        <v/>
      </c>
      <c r="E183" s="734"/>
      <c r="F183" s="735"/>
      <c r="G183" s="20"/>
      <c r="I183" s="16"/>
      <c r="J183" s="16"/>
      <c r="K183" s="16"/>
      <c r="L183" s="16"/>
      <c r="M183" s="16"/>
      <c r="N183" s="16"/>
    </row>
    <row r="184" spans="1:14" s="21" customFormat="1" ht="19.5" customHeight="1" x14ac:dyDescent="0.25">
      <c r="A184" s="325" t="s">
        <v>11</v>
      </c>
      <c r="B184" s="320">
        <f>'Inscription Candidats'!$A$31</f>
        <v>0</v>
      </c>
      <c r="C184" s="326" t="s">
        <v>1</v>
      </c>
      <c r="D184" s="734" t="str">
        <f>IFERROR(VLOOKUP(B184,insc_cand,5,FALSE),"")</f>
        <v/>
      </c>
      <c r="E184" s="734"/>
      <c r="F184" s="735"/>
      <c r="G184" s="20"/>
      <c r="I184" s="16"/>
      <c r="J184" s="16"/>
      <c r="K184" s="16"/>
      <c r="L184" s="16"/>
      <c r="M184" s="16"/>
      <c r="N184" s="16"/>
    </row>
    <row r="185" spans="1:14" s="21" customFormat="1" ht="19.5" customHeight="1" x14ac:dyDescent="0.25">
      <c r="A185" s="325" t="s">
        <v>64</v>
      </c>
      <c r="B185" s="494" t="str">
        <f>IFERROR(VLOOKUP(B184,'6-Résultats'!$A$12:$L$80,12,FALSE),"")</f>
        <v/>
      </c>
      <c r="C185" s="105" t="s">
        <v>65</v>
      </c>
      <c r="D185" s="324">
        <f>i_s2_date</f>
        <v>0</v>
      </c>
      <c r="E185" s="105"/>
      <c r="F185" s="327"/>
      <c r="G185" s="20"/>
      <c r="I185" s="16"/>
      <c r="J185" s="16"/>
      <c r="K185" s="16"/>
      <c r="L185" s="16"/>
      <c r="M185" s="16"/>
      <c r="N185" s="16"/>
    </row>
    <row r="186" spans="1:14" s="430" customFormat="1" ht="19.5" customHeight="1" x14ac:dyDescent="0.25">
      <c r="A186" s="432" t="s">
        <v>53</v>
      </c>
      <c r="B186" s="433"/>
      <c r="C186" s="434"/>
      <c r="D186" s="434"/>
      <c r="E186" s="434"/>
      <c r="F186" s="435"/>
      <c r="G186" s="418"/>
      <c r="I186" s="422"/>
      <c r="J186" s="422"/>
      <c r="K186" s="422"/>
      <c r="L186" s="422"/>
      <c r="M186" s="422"/>
      <c r="N186" s="422"/>
    </row>
    <row r="187" spans="1:14" s="430" customFormat="1" ht="150" customHeight="1" x14ac:dyDescent="0.25">
      <c r="A187" s="736"/>
      <c r="B187" s="737"/>
      <c r="C187" s="737"/>
      <c r="D187" s="737"/>
      <c r="E187" s="737"/>
      <c r="F187" s="738"/>
      <c r="G187" s="418"/>
      <c r="I187" s="422"/>
      <c r="J187" s="422"/>
      <c r="K187" s="422"/>
      <c r="L187" s="422"/>
      <c r="M187" s="422"/>
      <c r="N187" s="422"/>
    </row>
    <row r="188" spans="1:14" s="21" customFormat="1" ht="19.5" customHeight="1" x14ac:dyDescent="0.25">
      <c r="A188" s="328"/>
      <c r="B188" s="329"/>
      <c r="C188" s="329"/>
      <c r="D188" s="329"/>
      <c r="E188" s="329"/>
      <c r="F188" s="329"/>
      <c r="G188" s="49"/>
      <c r="I188" s="16"/>
      <c r="J188" s="16"/>
      <c r="K188" s="16"/>
      <c r="L188" s="16"/>
      <c r="M188" s="16"/>
      <c r="N188" s="16"/>
    </row>
    <row r="189" spans="1:14" s="21" customFormat="1" ht="19.5" customHeight="1" x14ac:dyDescent="0.25">
      <c r="A189" s="330" t="s">
        <v>1414</v>
      </c>
      <c r="B189" s="331"/>
      <c r="C189" s="331"/>
      <c r="D189" s="331"/>
      <c r="E189" s="331"/>
      <c r="F189" s="332"/>
      <c r="G189" s="20"/>
      <c r="I189" s="16"/>
      <c r="J189" s="16"/>
      <c r="K189" s="16"/>
      <c r="L189" s="16"/>
      <c r="M189" s="16"/>
      <c r="N189" s="16"/>
    </row>
    <row r="190" spans="1:14" s="21" customFormat="1" ht="19.5" customHeight="1" x14ac:dyDescent="0.25">
      <c r="A190" s="325" t="s">
        <v>12</v>
      </c>
      <c r="B190" s="105" t="str">
        <f>IFERROR(VLOOKUP(B191,insc_cand,2,FALSE),"")</f>
        <v/>
      </c>
      <c r="C190" s="326" t="s">
        <v>13</v>
      </c>
      <c r="D190" s="734" t="str">
        <f>IFERROR(VLOOKUP(B191,insc_cand,3,FALSE),"")</f>
        <v/>
      </c>
      <c r="E190" s="734"/>
      <c r="F190" s="735"/>
      <c r="G190" s="20"/>
      <c r="I190" s="16"/>
      <c r="J190" s="16"/>
      <c r="K190" s="16"/>
      <c r="L190" s="16"/>
      <c r="M190" s="16"/>
      <c r="N190" s="16"/>
    </row>
    <row r="191" spans="1:14" s="21" customFormat="1" ht="19.5" customHeight="1" x14ac:dyDescent="0.25">
      <c r="A191" s="325" t="s">
        <v>11</v>
      </c>
      <c r="B191" s="320">
        <f>'Inscription Candidats'!$A$32</f>
        <v>0</v>
      </c>
      <c r="C191" s="326" t="s">
        <v>1</v>
      </c>
      <c r="D191" s="734" t="str">
        <f>IFERROR(VLOOKUP(B191,insc_cand,5,FALSE),"")</f>
        <v/>
      </c>
      <c r="E191" s="734"/>
      <c r="F191" s="735"/>
      <c r="G191" s="20"/>
      <c r="I191" s="16"/>
      <c r="J191" s="16"/>
      <c r="K191" s="16"/>
      <c r="L191" s="16"/>
      <c r="M191" s="16"/>
      <c r="N191" s="16"/>
    </row>
    <row r="192" spans="1:14" s="21" customFormat="1" ht="19.5" customHeight="1" x14ac:dyDescent="0.25">
      <c r="A192" s="325" t="s">
        <v>64</v>
      </c>
      <c r="B192" s="494" t="str">
        <f>IFERROR(VLOOKUP(B191,'6-Résultats'!$A$12:$L$80,12,FALSE),"")</f>
        <v/>
      </c>
      <c r="C192" s="105" t="s">
        <v>65</v>
      </c>
      <c r="D192" s="324">
        <f>i_s2_date</f>
        <v>0</v>
      </c>
      <c r="E192" s="105"/>
      <c r="F192" s="327"/>
      <c r="G192" s="20"/>
      <c r="I192" s="16"/>
      <c r="J192" s="16"/>
      <c r="K192" s="16"/>
      <c r="L192" s="16"/>
      <c r="M192" s="16"/>
      <c r="N192" s="16"/>
    </row>
    <row r="193" spans="1:14" s="430" customFormat="1" ht="19.5" customHeight="1" x14ac:dyDescent="0.25">
      <c r="A193" s="432" t="s">
        <v>53</v>
      </c>
      <c r="B193" s="433"/>
      <c r="C193" s="434"/>
      <c r="D193" s="434"/>
      <c r="E193" s="434"/>
      <c r="F193" s="435"/>
      <c r="G193" s="418"/>
      <c r="I193" s="422"/>
      <c r="J193" s="422"/>
      <c r="K193" s="422"/>
      <c r="L193" s="422"/>
      <c r="M193" s="422"/>
      <c r="N193" s="422"/>
    </row>
    <row r="194" spans="1:14" s="430" customFormat="1" ht="150" customHeight="1" x14ac:dyDescent="0.25">
      <c r="A194" s="736"/>
      <c r="B194" s="737"/>
      <c r="C194" s="737"/>
      <c r="D194" s="737"/>
      <c r="E194" s="737"/>
      <c r="F194" s="738"/>
      <c r="G194" s="418"/>
      <c r="I194" s="422"/>
      <c r="J194" s="422"/>
      <c r="K194" s="422"/>
      <c r="L194" s="422"/>
      <c r="M194" s="422"/>
      <c r="N194" s="422"/>
    </row>
    <row r="195" spans="1:14" s="21" customFormat="1" ht="19.5" customHeight="1" x14ac:dyDescent="0.25">
      <c r="A195" s="328"/>
      <c r="B195" s="329"/>
      <c r="C195" s="329"/>
      <c r="D195" s="329"/>
      <c r="E195" s="329"/>
      <c r="F195" s="329"/>
      <c r="G195" s="49"/>
      <c r="I195" s="16"/>
      <c r="J195" s="16"/>
      <c r="K195" s="16"/>
      <c r="L195" s="16"/>
      <c r="M195" s="16"/>
      <c r="N195" s="16"/>
    </row>
    <row r="196" spans="1:14" s="21" customFormat="1" ht="19.5" customHeight="1" x14ac:dyDescent="0.25">
      <c r="A196" s="330" t="s">
        <v>1415</v>
      </c>
      <c r="B196" s="331"/>
      <c r="C196" s="331"/>
      <c r="D196" s="331"/>
      <c r="E196" s="331"/>
      <c r="F196" s="332"/>
      <c r="G196" s="20"/>
      <c r="I196" s="16"/>
      <c r="J196" s="16"/>
      <c r="K196" s="16"/>
      <c r="L196" s="16"/>
      <c r="M196" s="16"/>
      <c r="N196" s="16"/>
    </row>
    <row r="197" spans="1:14" s="21" customFormat="1" ht="19.5" customHeight="1" x14ac:dyDescent="0.25">
      <c r="A197" s="325" t="s">
        <v>12</v>
      </c>
      <c r="B197" s="105" t="str">
        <f>IFERROR(VLOOKUP(B198,insc_cand,2,FALSE),"")</f>
        <v/>
      </c>
      <c r="C197" s="326" t="s">
        <v>13</v>
      </c>
      <c r="D197" s="734" t="str">
        <f>IFERROR(VLOOKUP(B198,insc_cand,3,FALSE),"")</f>
        <v/>
      </c>
      <c r="E197" s="734"/>
      <c r="F197" s="735"/>
      <c r="G197" s="20"/>
      <c r="I197" s="16"/>
      <c r="J197" s="16"/>
      <c r="K197" s="16"/>
      <c r="L197" s="16"/>
      <c r="M197" s="16"/>
      <c r="N197" s="16"/>
    </row>
    <row r="198" spans="1:14" s="21" customFormat="1" ht="19.5" customHeight="1" x14ac:dyDescent="0.25">
      <c r="A198" s="325" t="s">
        <v>11</v>
      </c>
      <c r="B198" s="320">
        <f>'Inscription Candidats'!$A$33</f>
        <v>0</v>
      </c>
      <c r="C198" s="326" t="s">
        <v>1</v>
      </c>
      <c r="D198" s="734" t="str">
        <f>IFERROR(VLOOKUP(B198,insc_cand,5,FALSE),"")</f>
        <v/>
      </c>
      <c r="E198" s="734"/>
      <c r="F198" s="735"/>
      <c r="G198" s="20"/>
      <c r="I198" s="16"/>
      <c r="J198" s="16"/>
      <c r="K198" s="16"/>
      <c r="L198" s="16"/>
      <c r="M198" s="16"/>
      <c r="N198" s="16"/>
    </row>
    <row r="199" spans="1:14" s="21" customFormat="1" ht="19.5" customHeight="1" x14ac:dyDescent="0.25">
      <c r="A199" s="325" t="s">
        <v>64</v>
      </c>
      <c r="B199" s="494" t="str">
        <f>IFERROR(VLOOKUP(B198,'6-Résultats'!$A$12:$L$80,12,FALSE),"")</f>
        <v/>
      </c>
      <c r="C199" s="105" t="s">
        <v>65</v>
      </c>
      <c r="D199" s="324">
        <f>i_s2_date</f>
        <v>0</v>
      </c>
      <c r="E199" s="105"/>
      <c r="F199" s="327"/>
      <c r="G199" s="20"/>
      <c r="I199" s="16"/>
      <c r="J199" s="16"/>
      <c r="K199" s="16"/>
      <c r="L199" s="16"/>
      <c r="M199" s="16"/>
      <c r="N199" s="16"/>
    </row>
    <row r="200" spans="1:14" s="430" customFormat="1" ht="19.5" customHeight="1" x14ac:dyDescent="0.25">
      <c r="A200" s="432" t="s">
        <v>53</v>
      </c>
      <c r="B200" s="433"/>
      <c r="C200" s="434"/>
      <c r="D200" s="434"/>
      <c r="E200" s="434"/>
      <c r="F200" s="435"/>
      <c r="G200" s="418"/>
      <c r="I200" s="422"/>
      <c r="J200" s="422"/>
      <c r="K200" s="422"/>
      <c r="L200" s="422"/>
      <c r="M200" s="422"/>
      <c r="N200" s="422"/>
    </row>
    <row r="201" spans="1:14" s="430" customFormat="1" ht="150" customHeight="1" x14ac:dyDescent="0.25">
      <c r="A201" s="736"/>
      <c r="B201" s="737"/>
      <c r="C201" s="737"/>
      <c r="D201" s="737"/>
      <c r="E201" s="737"/>
      <c r="F201" s="738"/>
      <c r="G201" s="418"/>
      <c r="I201" s="422"/>
      <c r="J201" s="422"/>
      <c r="K201" s="422"/>
      <c r="L201" s="422"/>
      <c r="M201" s="422"/>
      <c r="N201" s="422"/>
    </row>
    <row r="202" spans="1:14" s="21" customFormat="1" ht="19.5" customHeight="1" x14ac:dyDescent="0.25">
      <c r="A202" s="333"/>
      <c r="B202" s="333"/>
      <c r="C202" s="333"/>
      <c r="D202" s="333"/>
      <c r="E202" s="333"/>
      <c r="F202" s="333"/>
      <c r="G202" s="20"/>
      <c r="I202" s="16"/>
      <c r="J202" s="16"/>
      <c r="K202" s="16"/>
      <c r="L202" s="16"/>
      <c r="M202" s="16"/>
      <c r="N202" s="16"/>
    </row>
    <row r="203" spans="1:14" s="21" customFormat="1" ht="20.100000000000001" customHeight="1" x14ac:dyDescent="0.25">
      <c r="A203" s="330" t="s">
        <v>1416</v>
      </c>
      <c r="B203" s="331"/>
      <c r="C203" s="331"/>
      <c r="D203" s="331"/>
      <c r="E203" s="331"/>
      <c r="F203" s="332"/>
      <c r="G203" s="20"/>
      <c r="I203" s="16"/>
      <c r="J203" s="16"/>
      <c r="K203" s="16"/>
      <c r="L203" s="16"/>
      <c r="M203" s="16"/>
      <c r="N203" s="16"/>
    </row>
    <row r="204" spans="1:14" s="21" customFormat="1" ht="19.5" customHeight="1" x14ac:dyDescent="0.25">
      <c r="A204" s="325" t="s">
        <v>12</v>
      </c>
      <c r="B204" s="105" t="str">
        <f>IFERROR(VLOOKUP(B205,insc_cand,2,FALSE),"")</f>
        <v/>
      </c>
      <c r="C204" s="326" t="s">
        <v>13</v>
      </c>
      <c r="D204" s="734" t="str">
        <f>IFERROR(VLOOKUP(B205,insc_cand,3,FALSE),"")</f>
        <v/>
      </c>
      <c r="E204" s="734"/>
      <c r="F204" s="735"/>
      <c r="G204" s="20"/>
      <c r="I204" s="16"/>
      <c r="J204" s="16"/>
      <c r="K204" s="16"/>
      <c r="L204" s="16"/>
      <c r="M204" s="16"/>
      <c r="N204" s="16"/>
    </row>
    <row r="205" spans="1:14" s="21" customFormat="1" ht="19.5" customHeight="1" x14ac:dyDescent="0.25">
      <c r="A205" s="325" t="s">
        <v>11</v>
      </c>
      <c r="B205" s="320">
        <f>'Inscription Candidats'!$A$34</f>
        <v>0</v>
      </c>
      <c r="C205" s="326" t="s">
        <v>1</v>
      </c>
      <c r="D205" s="734" t="str">
        <f>IFERROR(VLOOKUP(B205,insc_cand,5,FALSE),"")</f>
        <v/>
      </c>
      <c r="E205" s="734"/>
      <c r="F205" s="735"/>
      <c r="G205" s="20"/>
      <c r="I205" s="16"/>
      <c r="J205" s="16"/>
      <c r="K205" s="16"/>
      <c r="L205" s="16"/>
      <c r="M205" s="16"/>
      <c r="N205" s="16"/>
    </row>
    <row r="206" spans="1:14" s="21" customFormat="1" ht="19.5" customHeight="1" x14ac:dyDescent="0.25">
      <c r="A206" s="325" t="s">
        <v>64</v>
      </c>
      <c r="B206" s="494" t="str">
        <f>IFERROR(VLOOKUP(B205,'6-Résultats'!$A$12:$L$80,12,FALSE),"")</f>
        <v/>
      </c>
      <c r="C206" s="105" t="s">
        <v>65</v>
      </c>
      <c r="D206" s="324">
        <f>i_s2_date</f>
        <v>0</v>
      </c>
      <c r="E206" s="105"/>
      <c r="F206" s="327"/>
      <c r="G206" s="20"/>
      <c r="I206" s="16"/>
      <c r="J206" s="16"/>
      <c r="K206" s="16"/>
      <c r="L206" s="16"/>
      <c r="M206" s="16"/>
      <c r="N206" s="16"/>
    </row>
    <row r="207" spans="1:14" s="430" customFormat="1" ht="20.100000000000001" customHeight="1" x14ac:dyDescent="0.25">
      <c r="A207" s="432" t="s">
        <v>53</v>
      </c>
      <c r="B207" s="433"/>
      <c r="C207" s="434"/>
      <c r="D207" s="434"/>
      <c r="E207" s="434"/>
      <c r="F207" s="435"/>
      <c r="G207" s="418"/>
      <c r="I207" s="422"/>
      <c r="J207" s="422"/>
      <c r="K207" s="422"/>
      <c r="L207" s="422"/>
      <c r="M207" s="422"/>
      <c r="N207" s="422"/>
    </row>
    <row r="208" spans="1:14" s="430" customFormat="1" ht="150" customHeight="1" x14ac:dyDescent="0.25">
      <c r="A208" s="736"/>
      <c r="B208" s="737"/>
      <c r="C208" s="737"/>
      <c r="D208" s="737"/>
      <c r="E208" s="737"/>
      <c r="F208" s="738"/>
      <c r="G208" s="418"/>
      <c r="I208" s="422"/>
      <c r="J208" s="422"/>
      <c r="K208" s="422"/>
      <c r="L208" s="422"/>
      <c r="M208" s="422"/>
      <c r="N208" s="422"/>
    </row>
    <row r="209" spans="1:14" x14ac:dyDescent="0.25">
      <c r="A209" s="334"/>
      <c r="B209" s="334"/>
      <c r="C209" s="334"/>
      <c r="D209" s="334"/>
      <c r="E209" s="334"/>
      <c r="F209" s="334"/>
    </row>
    <row r="210" spans="1:14" s="21" customFormat="1" ht="19.5" customHeight="1" x14ac:dyDescent="0.25">
      <c r="A210" s="330" t="s">
        <v>1417</v>
      </c>
      <c r="B210" s="331"/>
      <c r="C210" s="331"/>
      <c r="D210" s="331"/>
      <c r="E210" s="331"/>
      <c r="F210" s="332"/>
      <c r="G210" s="20"/>
      <c r="I210" s="16"/>
      <c r="J210" s="16"/>
      <c r="K210" s="16"/>
      <c r="L210" s="16"/>
      <c r="M210" s="16"/>
      <c r="N210" s="16"/>
    </row>
    <row r="211" spans="1:14" s="21" customFormat="1" ht="19.5" customHeight="1" x14ac:dyDescent="0.25">
      <c r="A211" s="325" t="s">
        <v>12</v>
      </c>
      <c r="B211" s="105" t="str">
        <f>IFERROR(VLOOKUP(B212,insc_cand,2,FALSE),"")</f>
        <v/>
      </c>
      <c r="C211" s="326" t="s">
        <v>13</v>
      </c>
      <c r="D211" s="734" t="str">
        <f>IFERROR(VLOOKUP(B212,insc_cand,3,FALSE),"")</f>
        <v/>
      </c>
      <c r="E211" s="734"/>
      <c r="F211" s="735"/>
      <c r="G211" s="20"/>
      <c r="I211" s="16"/>
      <c r="J211" s="16"/>
      <c r="K211" s="16"/>
      <c r="L211" s="16"/>
      <c r="M211" s="16"/>
      <c r="N211" s="16"/>
    </row>
    <row r="212" spans="1:14" s="21" customFormat="1" ht="19.5" customHeight="1" x14ac:dyDescent="0.25">
      <c r="A212" s="325" t="s">
        <v>11</v>
      </c>
      <c r="B212" s="320">
        <f>'Inscription Candidats'!$A$35</f>
        <v>0</v>
      </c>
      <c r="C212" s="326" t="s">
        <v>1</v>
      </c>
      <c r="D212" s="734" t="str">
        <f>IFERROR(VLOOKUP(B212,insc_cand,5,FALSE),"")</f>
        <v/>
      </c>
      <c r="E212" s="734"/>
      <c r="F212" s="735"/>
      <c r="G212" s="20"/>
      <c r="I212" s="16"/>
      <c r="J212" s="16"/>
      <c r="K212" s="16"/>
      <c r="L212" s="16"/>
      <c r="M212" s="16"/>
      <c r="N212" s="16"/>
    </row>
    <row r="213" spans="1:14" s="21" customFormat="1" ht="19.5" customHeight="1" x14ac:dyDescent="0.25">
      <c r="A213" s="325" t="s">
        <v>64</v>
      </c>
      <c r="B213" s="494" t="str">
        <f>IFERROR(VLOOKUP(B212,'6-Résultats'!$A$12:$L$80,12,FALSE),"")</f>
        <v/>
      </c>
      <c r="C213" s="105" t="s">
        <v>65</v>
      </c>
      <c r="D213" s="324">
        <f>i_s2_date</f>
        <v>0</v>
      </c>
      <c r="E213" s="105"/>
      <c r="F213" s="327"/>
      <c r="G213" s="20"/>
      <c r="I213" s="16"/>
      <c r="J213" s="16"/>
      <c r="K213" s="16"/>
      <c r="L213" s="16"/>
      <c r="M213" s="16"/>
      <c r="N213" s="16"/>
    </row>
    <row r="214" spans="1:14" s="430" customFormat="1" ht="19.5" customHeight="1" x14ac:dyDescent="0.25">
      <c r="A214" s="432" t="s">
        <v>53</v>
      </c>
      <c r="B214" s="433"/>
      <c r="C214" s="434"/>
      <c r="D214" s="434"/>
      <c r="E214" s="434"/>
      <c r="F214" s="435"/>
      <c r="G214" s="418"/>
      <c r="I214" s="422"/>
      <c r="J214" s="422"/>
      <c r="K214" s="422"/>
      <c r="L214" s="422"/>
      <c r="M214" s="422"/>
      <c r="N214" s="422"/>
    </row>
    <row r="215" spans="1:14" s="430" customFormat="1" ht="150" customHeight="1" x14ac:dyDescent="0.25">
      <c r="A215" s="736"/>
      <c r="B215" s="737"/>
      <c r="C215" s="737"/>
      <c r="D215" s="737"/>
      <c r="E215" s="737"/>
      <c r="F215" s="738"/>
      <c r="G215" s="418"/>
      <c r="I215" s="422"/>
      <c r="J215" s="422"/>
      <c r="K215" s="422"/>
      <c r="L215" s="422"/>
      <c r="M215" s="422"/>
      <c r="N215" s="422"/>
    </row>
    <row r="216" spans="1:14" s="21" customFormat="1" ht="20.100000000000001" customHeight="1" x14ac:dyDescent="0.25">
      <c r="A216" s="335"/>
      <c r="B216" s="336"/>
      <c r="C216" s="336"/>
      <c r="D216" s="336"/>
      <c r="E216" s="336"/>
      <c r="F216" s="336"/>
      <c r="G216" s="20"/>
      <c r="I216" s="16"/>
      <c r="J216" s="16"/>
      <c r="K216" s="16"/>
      <c r="L216" s="16"/>
      <c r="M216" s="16"/>
      <c r="N216" s="16"/>
    </row>
    <row r="217" spans="1:14" s="21" customFormat="1" ht="20.100000000000001" customHeight="1" x14ac:dyDescent="0.25">
      <c r="A217" s="330" t="s">
        <v>1418</v>
      </c>
      <c r="B217" s="331"/>
      <c r="C217" s="331"/>
      <c r="D217" s="331"/>
      <c r="E217" s="331"/>
      <c r="F217" s="332"/>
      <c r="G217" s="20"/>
      <c r="I217" s="16"/>
      <c r="J217" s="16"/>
      <c r="K217" s="16"/>
      <c r="L217" s="16"/>
      <c r="M217" s="16"/>
      <c r="N217" s="16"/>
    </row>
    <row r="218" spans="1:14" s="21" customFormat="1" ht="19.5" customHeight="1" x14ac:dyDescent="0.25">
      <c r="A218" s="325" t="s">
        <v>12</v>
      </c>
      <c r="B218" s="105" t="str">
        <f>IFERROR(VLOOKUP(B219,insc_cand,2,FALSE),"")</f>
        <v/>
      </c>
      <c r="C218" s="326" t="s">
        <v>13</v>
      </c>
      <c r="D218" s="734" t="str">
        <f>IFERROR(VLOOKUP(B219,insc_cand,3,FALSE),"")</f>
        <v/>
      </c>
      <c r="E218" s="734"/>
      <c r="F218" s="735"/>
      <c r="G218" s="20"/>
      <c r="I218" s="16"/>
      <c r="J218" s="16"/>
      <c r="K218" s="16"/>
      <c r="L218" s="16"/>
      <c r="M218" s="16"/>
      <c r="N218" s="16"/>
    </row>
    <row r="219" spans="1:14" s="21" customFormat="1" ht="19.5" customHeight="1" x14ac:dyDescent="0.25">
      <c r="A219" s="325" t="s">
        <v>11</v>
      </c>
      <c r="B219" s="320">
        <f>'Inscription Candidats'!$A$36</f>
        <v>0</v>
      </c>
      <c r="C219" s="326" t="s">
        <v>1</v>
      </c>
      <c r="D219" s="734" t="str">
        <f>IFERROR(VLOOKUP(B219,insc_cand,5,FALSE),"")</f>
        <v/>
      </c>
      <c r="E219" s="734"/>
      <c r="F219" s="735"/>
      <c r="G219" s="20"/>
      <c r="I219" s="16"/>
      <c r="J219" s="16"/>
      <c r="K219" s="16"/>
      <c r="L219" s="16"/>
      <c r="M219" s="16"/>
      <c r="N219" s="16"/>
    </row>
    <row r="220" spans="1:14" s="21" customFormat="1" ht="19.5" customHeight="1" x14ac:dyDescent="0.25">
      <c r="A220" s="325" t="s">
        <v>64</v>
      </c>
      <c r="B220" s="494" t="str">
        <f>IFERROR(VLOOKUP(B219,'6-Résultats'!$A$12:$L$80,12,FALSE),"")</f>
        <v/>
      </c>
      <c r="C220" s="105" t="s">
        <v>65</v>
      </c>
      <c r="D220" s="324">
        <f>i_s2_date</f>
        <v>0</v>
      </c>
      <c r="E220" s="105"/>
      <c r="F220" s="327"/>
      <c r="G220" s="20"/>
      <c r="I220" s="16"/>
      <c r="J220" s="16"/>
      <c r="K220" s="16"/>
      <c r="L220" s="16"/>
      <c r="M220" s="16"/>
      <c r="N220" s="16"/>
    </row>
    <row r="221" spans="1:14" s="430" customFormat="1" ht="20.100000000000001" customHeight="1" x14ac:dyDescent="0.25">
      <c r="A221" s="432" t="s">
        <v>53</v>
      </c>
      <c r="B221" s="433"/>
      <c r="C221" s="434"/>
      <c r="D221" s="434"/>
      <c r="E221" s="434"/>
      <c r="F221" s="435"/>
      <c r="G221" s="418"/>
      <c r="I221" s="422"/>
      <c r="J221" s="422"/>
      <c r="K221" s="422"/>
      <c r="L221" s="422"/>
      <c r="M221" s="422"/>
      <c r="N221" s="422"/>
    </row>
    <row r="222" spans="1:14" s="430" customFormat="1" ht="150" customHeight="1" x14ac:dyDescent="0.25">
      <c r="A222" s="736"/>
      <c r="B222" s="737"/>
      <c r="C222" s="737"/>
      <c r="D222" s="737"/>
      <c r="E222" s="737"/>
      <c r="F222" s="738"/>
      <c r="G222" s="418"/>
      <c r="I222" s="422"/>
      <c r="J222" s="422"/>
      <c r="K222" s="422"/>
      <c r="L222" s="422"/>
      <c r="M222" s="422"/>
      <c r="N222" s="422"/>
    </row>
    <row r="223" spans="1:14" s="21" customFormat="1" ht="19.5" customHeight="1" x14ac:dyDescent="0.25">
      <c r="A223" s="337"/>
      <c r="B223" s="338"/>
      <c r="C223" s="338"/>
      <c r="D223" s="338"/>
      <c r="E223" s="338"/>
      <c r="F223" s="338"/>
      <c r="G223" s="46"/>
      <c r="I223" s="16"/>
      <c r="J223" s="16"/>
      <c r="K223" s="16"/>
      <c r="L223" s="16"/>
      <c r="M223" s="16"/>
      <c r="N223" s="16"/>
    </row>
    <row r="224" spans="1:14" s="21" customFormat="1" ht="19.5" customHeight="1" x14ac:dyDescent="0.25">
      <c r="A224" s="330" t="s">
        <v>1419</v>
      </c>
      <c r="B224" s="331"/>
      <c r="C224" s="331"/>
      <c r="D224" s="331"/>
      <c r="E224" s="331"/>
      <c r="F224" s="332"/>
      <c r="G224" s="20"/>
      <c r="I224" s="16"/>
      <c r="J224" s="16"/>
      <c r="K224" s="16"/>
      <c r="L224" s="16"/>
      <c r="M224" s="16"/>
      <c r="N224" s="16"/>
    </row>
    <row r="225" spans="1:14" s="21" customFormat="1" ht="19.5" customHeight="1" x14ac:dyDescent="0.25">
      <c r="A225" s="325" t="s">
        <v>12</v>
      </c>
      <c r="B225" s="105" t="str">
        <f>IFERROR(VLOOKUP(B226,insc_cand,2,FALSE),"")</f>
        <v/>
      </c>
      <c r="C225" s="326" t="s">
        <v>13</v>
      </c>
      <c r="D225" s="734" t="str">
        <f>IFERROR(VLOOKUP(B226,insc_cand,3,FALSE),"")</f>
        <v/>
      </c>
      <c r="E225" s="734"/>
      <c r="F225" s="735"/>
      <c r="G225" s="20"/>
      <c r="I225" s="16"/>
      <c r="J225" s="16"/>
      <c r="K225" s="16"/>
      <c r="L225" s="16"/>
      <c r="M225" s="16"/>
      <c r="N225" s="16"/>
    </row>
    <row r="226" spans="1:14" s="21" customFormat="1" ht="19.5" customHeight="1" x14ac:dyDescent="0.25">
      <c r="A226" s="325" t="s">
        <v>11</v>
      </c>
      <c r="B226" s="320">
        <f>'Inscription Candidats'!$A$37</f>
        <v>0</v>
      </c>
      <c r="C226" s="326" t="s">
        <v>1</v>
      </c>
      <c r="D226" s="734" t="str">
        <f>IFERROR(VLOOKUP(B226,insc_cand,5,FALSE),"")</f>
        <v/>
      </c>
      <c r="E226" s="734"/>
      <c r="F226" s="735"/>
      <c r="G226" s="20"/>
      <c r="I226" s="16"/>
      <c r="J226" s="16"/>
      <c r="K226" s="16"/>
      <c r="L226" s="16"/>
      <c r="M226" s="16"/>
      <c r="N226" s="16"/>
    </row>
    <row r="227" spans="1:14" s="21" customFormat="1" ht="19.5" customHeight="1" x14ac:dyDescent="0.25">
      <c r="A227" s="325" t="s">
        <v>64</v>
      </c>
      <c r="B227" s="494" t="str">
        <f>IFERROR(VLOOKUP(B226,'6-Résultats'!$A$12:$L$80,12,FALSE),"")</f>
        <v/>
      </c>
      <c r="C227" s="105" t="s">
        <v>65</v>
      </c>
      <c r="D227" s="324">
        <f>i_s2_date</f>
        <v>0</v>
      </c>
      <c r="E227" s="105"/>
      <c r="F227" s="327"/>
      <c r="G227" s="20"/>
      <c r="I227" s="16"/>
      <c r="J227" s="16"/>
      <c r="K227" s="16"/>
      <c r="L227" s="16"/>
      <c r="M227" s="16"/>
      <c r="N227" s="16"/>
    </row>
    <row r="228" spans="1:14" s="430" customFormat="1" ht="19.5" customHeight="1" x14ac:dyDescent="0.25">
      <c r="A228" s="432" t="s">
        <v>53</v>
      </c>
      <c r="B228" s="433"/>
      <c r="C228" s="434"/>
      <c r="D228" s="434"/>
      <c r="E228" s="434"/>
      <c r="F228" s="435"/>
      <c r="G228" s="418"/>
      <c r="I228" s="422"/>
      <c r="J228" s="422"/>
      <c r="K228" s="422"/>
      <c r="L228" s="422"/>
      <c r="M228" s="422"/>
      <c r="N228" s="422"/>
    </row>
    <row r="229" spans="1:14" s="430" customFormat="1" ht="150" customHeight="1" x14ac:dyDescent="0.25">
      <c r="A229" s="736"/>
      <c r="B229" s="737"/>
      <c r="C229" s="737"/>
      <c r="D229" s="737"/>
      <c r="E229" s="737"/>
      <c r="F229" s="738"/>
      <c r="G229" s="418"/>
      <c r="I229" s="422"/>
      <c r="J229" s="422"/>
      <c r="K229" s="422"/>
      <c r="L229" s="422"/>
      <c r="M229" s="422"/>
      <c r="N229" s="422"/>
    </row>
    <row r="230" spans="1:14" s="21" customFormat="1" ht="19.5" customHeight="1" x14ac:dyDescent="0.25">
      <c r="A230" s="328"/>
      <c r="B230" s="329"/>
      <c r="C230" s="329"/>
      <c r="D230" s="329"/>
      <c r="E230" s="329"/>
      <c r="F230" s="329"/>
      <c r="G230" s="49"/>
      <c r="I230" s="16"/>
      <c r="J230" s="16"/>
      <c r="K230" s="16"/>
      <c r="L230" s="16"/>
      <c r="M230" s="16"/>
      <c r="N230" s="16"/>
    </row>
    <row r="231" spans="1:14" s="21" customFormat="1" ht="19.5" customHeight="1" x14ac:dyDescent="0.25">
      <c r="A231" s="330" t="s">
        <v>1420</v>
      </c>
      <c r="B231" s="331"/>
      <c r="C231" s="331"/>
      <c r="D231" s="331"/>
      <c r="E231" s="331"/>
      <c r="F231" s="332"/>
      <c r="G231" s="20"/>
      <c r="I231" s="16"/>
      <c r="J231" s="16"/>
      <c r="K231" s="16"/>
      <c r="L231" s="16"/>
      <c r="M231" s="16"/>
      <c r="N231" s="16"/>
    </row>
    <row r="232" spans="1:14" s="21" customFormat="1" ht="19.5" customHeight="1" x14ac:dyDescent="0.25">
      <c r="A232" s="325" t="s">
        <v>12</v>
      </c>
      <c r="B232" s="105" t="str">
        <f>IFERROR(VLOOKUP(B233,insc_cand,2,FALSE),"")</f>
        <v/>
      </c>
      <c r="C232" s="326" t="s">
        <v>13</v>
      </c>
      <c r="D232" s="734" t="str">
        <f>IFERROR(VLOOKUP(B233,insc_cand,3,FALSE),"")</f>
        <v/>
      </c>
      <c r="E232" s="734"/>
      <c r="F232" s="735"/>
      <c r="G232" s="20"/>
      <c r="I232" s="16"/>
      <c r="J232" s="16"/>
      <c r="K232" s="16"/>
      <c r="L232" s="16"/>
      <c r="M232" s="16"/>
      <c r="N232" s="16"/>
    </row>
    <row r="233" spans="1:14" s="21" customFormat="1" ht="19.5" customHeight="1" x14ac:dyDescent="0.25">
      <c r="A233" s="325" t="s">
        <v>11</v>
      </c>
      <c r="B233" s="320">
        <f>'Inscription Candidats'!$A38</f>
        <v>0</v>
      </c>
      <c r="C233" s="326" t="s">
        <v>1</v>
      </c>
      <c r="D233" s="734" t="str">
        <f>IFERROR(VLOOKUP(B233,insc_cand,5,FALSE),"")</f>
        <v/>
      </c>
      <c r="E233" s="734"/>
      <c r="F233" s="735"/>
      <c r="G233" s="20"/>
      <c r="I233" s="16"/>
      <c r="J233" s="16"/>
      <c r="K233" s="16"/>
      <c r="L233" s="16"/>
      <c r="M233" s="16"/>
      <c r="N233" s="16"/>
    </row>
    <row r="234" spans="1:14" s="21" customFormat="1" ht="19.5" customHeight="1" x14ac:dyDescent="0.25">
      <c r="A234" s="325" t="s">
        <v>64</v>
      </c>
      <c r="B234" s="494" t="str">
        <f>IFERROR(VLOOKUP(B233,'6-Résultats'!$A$12:$L$80,12,FALSE),"")</f>
        <v/>
      </c>
      <c r="C234" s="105" t="s">
        <v>65</v>
      </c>
      <c r="D234" s="324">
        <f>i_s2_date</f>
        <v>0</v>
      </c>
      <c r="E234" s="105"/>
      <c r="F234" s="327"/>
      <c r="G234" s="20"/>
      <c r="I234" s="16"/>
      <c r="J234" s="16"/>
      <c r="K234" s="16"/>
      <c r="L234" s="16"/>
      <c r="M234" s="16"/>
      <c r="N234" s="16"/>
    </row>
    <row r="235" spans="1:14" s="430" customFormat="1" ht="19.5" customHeight="1" x14ac:dyDescent="0.25">
      <c r="A235" s="432" t="s">
        <v>53</v>
      </c>
      <c r="B235" s="433"/>
      <c r="C235" s="434"/>
      <c r="D235" s="434"/>
      <c r="E235" s="434"/>
      <c r="F235" s="435"/>
      <c r="G235" s="418"/>
      <c r="I235" s="422"/>
      <c r="J235" s="422"/>
      <c r="K235" s="422"/>
      <c r="L235" s="422"/>
      <c r="M235" s="422"/>
      <c r="N235" s="422"/>
    </row>
    <row r="236" spans="1:14" s="430" customFormat="1" ht="150" customHeight="1" x14ac:dyDescent="0.25">
      <c r="A236" s="736"/>
      <c r="B236" s="737"/>
      <c r="C236" s="737"/>
      <c r="D236" s="737"/>
      <c r="E236" s="737"/>
      <c r="F236" s="738"/>
      <c r="G236" s="418"/>
      <c r="I236" s="422"/>
      <c r="J236" s="422"/>
      <c r="K236" s="422"/>
      <c r="L236" s="422"/>
      <c r="M236" s="422"/>
      <c r="N236" s="422"/>
    </row>
    <row r="237" spans="1:14" s="21" customFormat="1" ht="19.5" customHeight="1" x14ac:dyDescent="0.25">
      <c r="A237" s="328"/>
      <c r="B237" s="329"/>
      <c r="C237" s="329"/>
      <c r="D237" s="329"/>
      <c r="E237" s="329"/>
      <c r="F237" s="329"/>
      <c r="G237" s="49"/>
      <c r="I237" s="16"/>
      <c r="J237" s="16"/>
      <c r="K237" s="16"/>
      <c r="L237" s="16"/>
      <c r="M237" s="16"/>
      <c r="N237" s="16"/>
    </row>
    <row r="238" spans="1:14" s="21" customFormat="1" ht="19.5" customHeight="1" x14ac:dyDescent="0.25">
      <c r="A238" s="330" t="s">
        <v>1421</v>
      </c>
      <c r="B238" s="331"/>
      <c r="C238" s="331"/>
      <c r="D238" s="331"/>
      <c r="E238" s="331"/>
      <c r="F238" s="332"/>
      <c r="G238" s="20"/>
      <c r="I238" s="16"/>
      <c r="J238" s="16"/>
      <c r="K238" s="16"/>
      <c r="L238" s="16"/>
      <c r="M238" s="16"/>
      <c r="N238" s="16"/>
    </row>
    <row r="239" spans="1:14" s="21" customFormat="1" ht="19.5" customHeight="1" x14ac:dyDescent="0.25">
      <c r="A239" s="325" t="s">
        <v>12</v>
      </c>
      <c r="B239" s="105" t="str">
        <f>IFERROR(VLOOKUP(B240,insc_cand,2,FALSE),"")</f>
        <v/>
      </c>
      <c r="C239" s="326" t="s">
        <v>13</v>
      </c>
      <c r="D239" s="734" t="str">
        <f>IFERROR(VLOOKUP(B240,insc_cand,3,FALSE),"")</f>
        <v/>
      </c>
      <c r="E239" s="734"/>
      <c r="F239" s="735"/>
      <c r="G239" s="20"/>
      <c r="I239" s="16"/>
      <c r="J239" s="16"/>
      <c r="K239" s="16"/>
      <c r="L239" s="16"/>
      <c r="M239" s="16"/>
      <c r="N239" s="16"/>
    </row>
    <row r="240" spans="1:14" s="21" customFormat="1" ht="19.5" customHeight="1" x14ac:dyDescent="0.25">
      <c r="A240" s="325" t="s">
        <v>11</v>
      </c>
      <c r="B240" s="320">
        <f>'Inscription Candidats'!$A$39</f>
        <v>0</v>
      </c>
      <c r="C240" s="326" t="s">
        <v>1</v>
      </c>
      <c r="D240" s="734" t="str">
        <f>IFERROR(VLOOKUP(B240,insc_cand,5,FALSE),"")</f>
        <v/>
      </c>
      <c r="E240" s="734"/>
      <c r="F240" s="735"/>
      <c r="G240" s="20"/>
      <c r="I240" s="16"/>
      <c r="J240" s="16"/>
      <c r="K240" s="16"/>
      <c r="L240" s="16"/>
      <c r="M240" s="16"/>
      <c r="N240" s="16"/>
    </row>
    <row r="241" spans="1:14" s="21" customFormat="1" ht="19.5" customHeight="1" x14ac:dyDescent="0.25">
      <c r="A241" s="325" t="s">
        <v>64</v>
      </c>
      <c r="B241" s="494" t="str">
        <f>IFERROR(VLOOKUP(B240,'6-Résultats'!$A$12:$L$80,12,FALSE),"")</f>
        <v/>
      </c>
      <c r="C241" s="105" t="s">
        <v>65</v>
      </c>
      <c r="D241" s="324">
        <f>i_s2_date</f>
        <v>0</v>
      </c>
      <c r="E241" s="105"/>
      <c r="F241" s="327"/>
      <c r="G241" s="20"/>
      <c r="I241" s="16"/>
      <c r="J241" s="16"/>
      <c r="K241" s="16"/>
      <c r="L241" s="16"/>
      <c r="M241" s="16"/>
      <c r="N241" s="16"/>
    </row>
    <row r="242" spans="1:14" s="430" customFormat="1" ht="19.5" customHeight="1" x14ac:dyDescent="0.25">
      <c r="A242" s="432" t="s">
        <v>53</v>
      </c>
      <c r="B242" s="433"/>
      <c r="C242" s="434"/>
      <c r="D242" s="434"/>
      <c r="E242" s="434"/>
      <c r="F242" s="435"/>
      <c r="G242" s="418"/>
      <c r="I242" s="422"/>
      <c r="J242" s="422"/>
      <c r="K242" s="422"/>
      <c r="L242" s="422"/>
      <c r="M242" s="422"/>
      <c r="N242" s="422"/>
    </row>
    <row r="243" spans="1:14" s="430" customFormat="1" ht="150" customHeight="1" x14ac:dyDescent="0.25">
      <c r="A243" s="736"/>
      <c r="B243" s="737"/>
      <c r="C243" s="737"/>
      <c r="D243" s="737"/>
      <c r="E243" s="737"/>
      <c r="F243" s="738"/>
      <c r="G243" s="418"/>
      <c r="I243" s="422"/>
      <c r="J243" s="422"/>
      <c r="K243" s="422"/>
      <c r="L243" s="422"/>
      <c r="M243" s="422"/>
      <c r="N243" s="422"/>
    </row>
    <row r="244" spans="1:14" s="21" customFormat="1" ht="19.5" customHeight="1" x14ac:dyDescent="0.25">
      <c r="A244" s="333"/>
      <c r="B244" s="333"/>
      <c r="C244" s="333"/>
      <c r="D244" s="333"/>
      <c r="E244" s="333"/>
      <c r="F244" s="333"/>
      <c r="G244" s="20"/>
      <c r="I244" s="16"/>
      <c r="J244" s="16"/>
      <c r="K244" s="16"/>
      <c r="L244" s="16"/>
      <c r="M244" s="16"/>
      <c r="N244" s="16"/>
    </row>
    <row r="245" spans="1:14" s="21" customFormat="1" ht="20.100000000000001" customHeight="1" x14ac:dyDescent="0.25">
      <c r="A245" s="330" t="s">
        <v>1422</v>
      </c>
      <c r="B245" s="331"/>
      <c r="C245" s="331"/>
      <c r="D245" s="331"/>
      <c r="E245" s="331"/>
      <c r="F245" s="332"/>
      <c r="G245" s="20"/>
      <c r="I245" s="16"/>
      <c r="J245" s="16"/>
      <c r="K245" s="16"/>
      <c r="L245" s="16"/>
      <c r="M245" s="16"/>
      <c r="N245" s="16"/>
    </row>
    <row r="246" spans="1:14" s="21" customFormat="1" ht="19.5" customHeight="1" x14ac:dyDescent="0.25">
      <c r="A246" s="325" t="s">
        <v>12</v>
      </c>
      <c r="B246" s="105" t="str">
        <f>IFERROR(VLOOKUP(B247,insc_cand,2,FALSE),"")</f>
        <v/>
      </c>
      <c r="C246" s="326" t="s">
        <v>13</v>
      </c>
      <c r="D246" s="734" t="str">
        <f>IFERROR(VLOOKUP(B247,insc_cand,3,FALSE),"")</f>
        <v/>
      </c>
      <c r="E246" s="734"/>
      <c r="F246" s="735"/>
      <c r="G246" s="20"/>
      <c r="I246" s="16"/>
      <c r="J246" s="16"/>
      <c r="K246" s="16"/>
      <c r="L246" s="16"/>
      <c r="M246" s="16"/>
      <c r="N246" s="16"/>
    </row>
    <row r="247" spans="1:14" s="21" customFormat="1" ht="19.5" customHeight="1" x14ac:dyDescent="0.25">
      <c r="A247" s="325" t="s">
        <v>11</v>
      </c>
      <c r="B247" s="320">
        <f>'Inscription Candidats'!$A$40</f>
        <v>0</v>
      </c>
      <c r="C247" s="326" t="s">
        <v>1</v>
      </c>
      <c r="D247" s="734" t="str">
        <f>IFERROR(VLOOKUP(B247,insc_cand,5,FALSE),"")</f>
        <v/>
      </c>
      <c r="E247" s="734"/>
      <c r="F247" s="735"/>
      <c r="G247" s="20"/>
      <c r="I247" s="16"/>
      <c r="J247" s="16"/>
      <c r="K247" s="16"/>
      <c r="L247" s="16"/>
      <c r="M247" s="16"/>
      <c r="N247" s="16"/>
    </row>
    <row r="248" spans="1:14" s="21" customFormat="1" ht="19.5" customHeight="1" x14ac:dyDescent="0.25">
      <c r="A248" s="325" t="s">
        <v>64</v>
      </c>
      <c r="B248" s="494" t="str">
        <f>IFERROR(VLOOKUP(B247,'6-Résultats'!$A$12:$L$80,12,FALSE),"")</f>
        <v/>
      </c>
      <c r="C248" s="105" t="s">
        <v>65</v>
      </c>
      <c r="D248" s="324">
        <f>i_s2_date</f>
        <v>0</v>
      </c>
      <c r="E248" s="105"/>
      <c r="F248" s="327"/>
      <c r="G248" s="20"/>
      <c r="I248" s="16"/>
      <c r="J248" s="16"/>
      <c r="K248" s="16"/>
      <c r="L248" s="16"/>
      <c r="M248" s="16"/>
      <c r="N248" s="16"/>
    </row>
    <row r="249" spans="1:14" s="430" customFormat="1" ht="20.100000000000001" customHeight="1" x14ac:dyDescent="0.25">
      <c r="A249" s="432" t="s">
        <v>53</v>
      </c>
      <c r="B249" s="433"/>
      <c r="C249" s="434"/>
      <c r="D249" s="434"/>
      <c r="E249" s="434"/>
      <c r="F249" s="435"/>
      <c r="G249" s="418"/>
      <c r="I249" s="422"/>
      <c r="J249" s="422"/>
      <c r="K249" s="422"/>
      <c r="L249" s="422"/>
      <c r="M249" s="422"/>
      <c r="N249" s="422"/>
    </row>
    <row r="250" spans="1:14" s="430" customFormat="1" ht="150" customHeight="1" x14ac:dyDescent="0.25">
      <c r="A250" s="736"/>
      <c r="B250" s="737"/>
      <c r="C250" s="737"/>
      <c r="D250" s="737"/>
      <c r="E250" s="737"/>
      <c r="F250" s="738"/>
      <c r="G250" s="418"/>
      <c r="I250" s="422"/>
      <c r="J250" s="422"/>
      <c r="K250" s="422"/>
      <c r="L250" s="422"/>
      <c r="M250" s="422"/>
      <c r="N250" s="422"/>
    </row>
    <row r="251" spans="1:14" x14ac:dyDescent="0.25">
      <c r="A251" s="334"/>
      <c r="B251" s="334"/>
      <c r="C251" s="334"/>
      <c r="D251" s="334"/>
      <c r="E251" s="334"/>
      <c r="F251" s="334"/>
    </row>
    <row r="252" spans="1:14" s="21" customFormat="1" ht="19.5" customHeight="1" x14ac:dyDescent="0.25">
      <c r="A252" s="330" t="s">
        <v>1423</v>
      </c>
      <c r="B252" s="331"/>
      <c r="C252" s="331"/>
      <c r="D252" s="331"/>
      <c r="E252" s="331"/>
      <c r="F252" s="332"/>
      <c r="G252" s="20"/>
      <c r="I252" s="16"/>
      <c r="J252" s="16"/>
      <c r="K252" s="16"/>
      <c r="L252" s="16"/>
      <c r="M252" s="16"/>
      <c r="N252" s="16"/>
    </row>
    <row r="253" spans="1:14" s="21" customFormat="1" ht="19.5" customHeight="1" x14ac:dyDescent="0.25">
      <c r="A253" s="325" t="s">
        <v>12</v>
      </c>
      <c r="B253" s="105" t="str">
        <f>IFERROR(VLOOKUP(B254,insc_cand,2,FALSE),"")</f>
        <v/>
      </c>
      <c r="C253" s="326" t="s">
        <v>13</v>
      </c>
      <c r="D253" s="734" t="str">
        <f>IFERROR(VLOOKUP(B254,insc_cand,3,FALSE),"")</f>
        <v/>
      </c>
      <c r="E253" s="734"/>
      <c r="F253" s="735"/>
      <c r="G253" s="20"/>
      <c r="I253" s="16"/>
      <c r="J253" s="16"/>
      <c r="K253" s="16"/>
      <c r="L253" s="16"/>
      <c r="M253" s="16"/>
      <c r="N253" s="16"/>
    </row>
    <row r="254" spans="1:14" s="21" customFormat="1" ht="19.5" customHeight="1" x14ac:dyDescent="0.25">
      <c r="A254" s="325" t="s">
        <v>11</v>
      </c>
      <c r="B254" s="320">
        <f>'Inscription Candidats'!$A$41</f>
        <v>0</v>
      </c>
      <c r="C254" s="326" t="s">
        <v>1</v>
      </c>
      <c r="D254" s="734" t="str">
        <f>IFERROR(VLOOKUP(B254,insc_cand,5,FALSE),"")</f>
        <v/>
      </c>
      <c r="E254" s="734"/>
      <c r="F254" s="735"/>
      <c r="G254" s="20"/>
      <c r="I254" s="16"/>
      <c r="J254" s="16"/>
      <c r="K254" s="16"/>
      <c r="L254" s="16"/>
      <c r="M254" s="16"/>
      <c r="N254" s="16"/>
    </row>
    <row r="255" spans="1:14" s="21" customFormat="1" ht="19.5" customHeight="1" x14ac:dyDescent="0.25">
      <c r="A255" s="325" t="s">
        <v>64</v>
      </c>
      <c r="B255" s="494" t="str">
        <f>IFERROR(VLOOKUP(B254,'6-Résultats'!$A$12:$L$80,12,FALSE),"")</f>
        <v/>
      </c>
      <c r="C255" s="105" t="s">
        <v>65</v>
      </c>
      <c r="D255" s="324">
        <f>i_s2_date</f>
        <v>0</v>
      </c>
      <c r="E255" s="105"/>
      <c r="F255" s="327"/>
      <c r="G255" s="20"/>
      <c r="I255" s="16"/>
      <c r="J255" s="16"/>
      <c r="K255" s="16"/>
      <c r="L255" s="16"/>
      <c r="M255" s="16"/>
      <c r="N255" s="16"/>
    </row>
    <row r="256" spans="1:14" s="430" customFormat="1" ht="19.5" customHeight="1" x14ac:dyDescent="0.25">
      <c r="A256" s="432" t="s">
        <v>53</v>
      </c>
      <c r="B256" s="433"/>
      <c r="C256" s="434"/>
      <c r="D256" s="434"/>
      <c r="E256" s="434"/>
      <c r="F256" s="435"/>
      <c r="G256" s="418"/>
      <c r="I256" s="422"/>
      <c r="J256" s="422"/>
      <c r="K256" s="422"/>
      <c r="L256" s="422"/>
      <c r="M256" s="422"/>
      <c r="N256" s="422"/>
    </row>
    <row r="257" spans="1:14" s="430" customFormat="1" ht="150" customHeight="1" x14ac:dyDescent="0.25">
      <c r="A257" s="736"/>
      <c r="B257" s="737"/>
      <c r="C257" s="737"/>
      <c r="D257" s="737"/>
      <c r="E257" s="737"/>
      <c r="F257" s="738"/>
      <c r="G257" s="418"/>
      <c r="I257" s="422"/>
      <c r="J257" s="422"/>
      <c r="K257" s="422"/>
      <c r="L257" s="422"/>
      <c r="M257" s="422"/>
      <c r="N257" s="422"/>
    </row>
    <row r="258" spans="1:14" s="21" customFormat="1" ht="20.100000000000001" customHeight="1" x14ac:dyDescent="0.25">
      <c r="A258" s="335"/>
      <c r="B258" s="336"/>
      <c r="C258" s="336"/>
      <c r="D258" s="336"/>
      <c r="E258" s="336"/>
      <c r="F258" s="336"/>
      <c r="G258" s="20"/>
      <c r="I258" s="16"/>
      <c r="J258" s="16"/>
      <c r="K258" s="16"/>
      <c r="L258" s="16"/>
      <c r="M258" s="16"/>
      <c r="N258" s="16"/>
    </row>
    <row r="259" spans="1:14" s="21" customFormat="1" ht="20.100000000000001" customHeight="1" x14ac:dyDescent="0.25">
      <c r="A259" s="330" t="s">
        <v>1424</v>
      </c>
      <c r="B259" s="331"/>
      <c r="C259" s="331"/>
      <c r="D259" s="331"/>
      <c r="E259" s="331"/>
      <c r="F259" s="332"/>
      <c r="G259" s="20"/>
      <c r="I259" s="16"/>
      <c r="J259" s="16"/>
      <c r="K259" s="16"/>
      <c r="L259" s="16"/>
      <c r="M259" s="16"/>
      <c r="N259" s="16"/>
    </row>
    <row r="260" spans="1:14" s="21" customFormat="1" ht="19.5" customHeight="1" x14ac:dyDescent="0.25">
      <c r="A260" s="325" t="s">
        <v>12</v>
      </c>
      <c r="B260" s="105" t="str">
        <f>IFERROR(VLOOKUP(B261,insc_cand,2,FALSE),"")</f>
        <v/>
      </c>
      <c r="C260" s="326" t="s">
        <v>13</v>
      </c>
      <c r="D260" s="734" t="str">
        <f>IFERROR(VLOOKUP(B261,insc_cand,3,FALSE),"")</f>
        <v/>
      </c>
      <c r="E260" s="734"/>
      <c r="F260" s="735"/>
      <c r="G260" s="20"/>
      <c r="I260" s="16"/>
      <c r="J260" s="16"/>
      <c r="K260" s="16"/>
      <c r="L260" s="16"/>
      <c r="M260" s="16"/>
      <c r="N260" s="16"/>
    </row>
    <row r="261" spans="1:14" s="21" customFormat="1" ht="19.5" customHeight="1" x14ac:dyDescent="0.25">
      <c r="A261" s="325" t="s">
        <v>11</v>
      </c>
      <c r="B261" s="320">
        <f>'Inscription Candidats'!$A$42</f>
        <v>0</v>
      </c>
      <c r="C261" s="326" t="s">
        <v>1</v>
      </c>
      <c r="D261" s="734" t="str">
        <f>IFERROR(VLOOKUP(B261,insc_cand,5,FALSE),"")</f>
        <v/>
      </c>
      <c r="E261" s="734"/>
      <c r="F261" s="735"/>
      <c r="G261" s="20"/>
      <c r="I261" s="16"/>
      <c r="J261" s="16"/>
      <c r="K261" s="16"/>
      <c r="L261" s="16"/>
      <c r="M261" s="16"/>
      <c r="N261" s="16"/>
    </row>
    <row r="262" spans="1:14" s="21" customFormat="1" ht="19.5" customHeight="1" x14ac:dyDescent="0.25">
      <c r="A262" s="325" t="s">
        <v>64</v>
      </c>
      <c r="B262" s="494" t="str">
        <f>IFERROR(VLOOKUP(B261,'6-Résultats'!$A$12:$L$80,12,FALSE),"")</f>
        <v/>
      </c>
      <c r="C262" s="105" t="s">
        <v>65</v>
      </c>
      <c r="D262" s="324">
        <f>i_s2_date</f>
        <v>0</v>
      </c>
      <c r="E262" s="105"/>
      <c r="F262" s="327"/>
      <c r="G262" s="20"/>
      <c r="I262" s="16"/>
      <c r="J262" s="16"/>
      <c r="K262" s="16"/>
      <c r="L262" s="16"/>
      <c r="M262" s="16"/>
      <c r="N262" s="16"/>
    </row>
    <row r="263" spans="1:14" s="430" customFormat="1" ht="20.100000000000001" customHeight="1" x14ac:dyDescent="0.25">
      <c r="A263" s="432" t="s">
        <v>53</v>
      </c>
      <c r="B263" s="433"/>
      <c r="C263" s="434"/>
      <c r="D263" s="434"/>
      <c r="E263" s="434"/>
      <c r="F263" s="435"/>
      <c r="G263" s="418"/>
      <c r="I263" s="422"/>
      <c r="J263" s="422"/>
      <c r="K263" s="422"/>
      <c r="L263" s="422"/>
      <c r="M263" s="422"/>
      <c r="N263" s="422"/>
    </row>
    <row r="264" spans="1:14" s="430" customFormat="1" ht="150" customHeight="1" x14ac:dyDescent="0.25">
      <c r="A264" s="736"/>
      <c r="B264" s="737"/>
      <c r="C264" s="737"/>
      <c r="D264" s="737"/>
      <c r="E264" s="737"/>
      <c r="F264" s="738"/>
      <c r="G264" s="418"/>
      <c r="I264" s="422"/>
      <c r="J264" s="422"/>
      <c r="K264" s="422"/>
      <c r="L264" s="422"/>
      <c r="M264" s="422"/>
      <c r="N264" s="422"/>
    </row>
    <row r="265" spans="1:14" s="21" customFormat="1" ht="19.5" customHeight="1" x14ac:dyDescent="0.25">
      <c r="A265" s="337"/>
      <c r="B265" s="338"/>
      <c r="C265" s="338"/>
      <c r="D265" s="338"/>
      <c r="E265" s="338"/>
      <c r="F265" s="338"/>
      <c r="G265" s="46"/>
      <c r="I265" s="16"/>
      <c r="J265" s="16"/>
      <c r="K265" s="16"/>
      <c r="L265" s="16"/>
      <c r="M265" s="16"/>
      <c r="N265" s="16"/>
    </row>
    <row r="266" spans="1:14" s="21" customFormat="1" ht="19.5" customHeight="1" x14ac:dyDescent="0.25">
      <c r="A266" s="330" t="s">
        <v>1425</v>
      </c>
      <c r="B266" s="331"/>
      <c r="C266" s="331"/>
      <c r="D266" s="331"/>
      <c r="E266" s="331"/>
      <c r="F266" s="332"/>
      <c r="G266" s="20"/>
      <c r="I266" s="16"/>
      <c r="J266" s="16"/>
      <c r="K266" s="16"/>
      <c r="L266" s="16"/>
      <c r="M266" s="16"/>
      <c r="N266" s="16"/>
    </row>
    <row r="267" spans="1:14" s="21" customFormat="1" ht="19.5" customHeight="1" x14ac:dyDescent="0.25">
      <c r="A267" s="325" t="s">
        <v>12</v>
      </c>
      <c r="B267" s="105" t="str">
        <f>IFERROR(VLOOKUP(B268,insc_cand,2,FALSE),"")</f>
        <v/>
      </c>
      <c r="C267" s="326" t="s">
        <v>13</v>
      </c>
      <c r="D267" s="734" t="str">
        <f>IFERROR(VLOOKUP(B268,insc_cand,3,FALSE),"")</f>
        <v/>
      </c>
      <c r="E267" s="734"/>
      <c r="F267" s="735"/>
      <c r="G267" s="20"/>
      <c r="I267" s="16"/>
      <c r="J267" s="16"/>
      <c r="K267" s="16"/>
      <c r="L267" s="16"/>
      <c r="M267" s="16"/>
      <c r="N267" s="16"/>
    </row>
    <row r="268" spans="1:14" s="21" customFormat="1" ht="19.5" customHeight="1" x14ac:dyDescent="0.25">
      <c r="A268" s="325" t="s">
        <v>11</v>
      </c>
      <c r="B268" s="320">
        <f>'Inscription Candidats'!$A$43</f>
        <v>0</v>
      </c>
      <c r="C268" s="326" t="s">
        <v>1</v>
      </c>
      <c r="D268" s="734" t="str">
        <f>IFERROR(VLOOKUP(B268,insc_cand,5,FALSE),"")</f>
        <v/>
      </c>
      <c r="E268" s="734"/>
      <c r="F268" s="735"/>
      <c r="G268" s="20"/>
      <c r="I268" s="16"/>
      <c r="J268" s="16"/>
      <c r="K268" s="16"/>
      <c r="L268" s="16"/>
      <c r="M268" s="16"/>
      <c r="N268" s="16"/>
    </row>
    <row r="269" spans="1:14" s="21" customFormat="1" ht="19.5" customHeight="1" x14ac:dyDescent="0.25">
      <c r="A269" s="325" t="s">
        <v>64</v>
      </c>
      <c r="B269" s="494" t="str">
        <f>IFERROR(VLOOKUP(B268,'6-Résultats'!$A$12:$L$80,12,FALSE),"")</f>
        <v/>
      </c>
      <c r="C269" s="105" t="s">
        <v>65</v>
      </c>
      <c r="D269" s="324">
        <f>i_s2_date</f>
        <v>0</v>
      </c>
      <c r="E269" s="105"/>
      <c r="F269" s="327"/>
      <c r="G269" s="20"/>
      <c r="I269" s="16"/>
      <c r="J269" s="16"/>
      <c r="K269" s="16"/>
      <c r="L269" s="16"/>
      <c r="M269" s="16"/>
      <c r="N269" s="16"/>
    </row>
    <row r="270" spans="1:14" s="430" customFormat="1" ht="19.5" customHeight="1" x14ac:dyDescent="0.25">
      <c r="A270" s="432" t="s">
        <v>53</v>
      </c>
      <c r="B270" s="433"/>
      <c r="C270" s="434"/>
      <c r="D270" s="434"/>
      <c r="E270" s="434"/>
      <c r="F270" s="435"/>
      <c r="G270" s="418"/>
      <c r="I270" s="422"/>
      <c r="J270" s="422"/>
      <c r="K270" s="422"/>
      <c r="L270" s="422"/>
      <c r="M270" s="422"/>
      <c r="N270" s="422"/>
    </row>
    <row r="271" spans="1:14" s="430" customFormat="1" ht="150" customHeight="1" x14ac:dyDescent="0.25">
      <c r="A271" s="736"/>
      <c r="B271" s="737"/>
      <c r="C271" s="737"/>
      <c r="D271" s="737"/>
      <c r="E271" s="737"/>
      <c r="F271" s="738"/>
      <c r="G271" s="418"/>
      <c r="I271" s="422"/>
      <c r="J271" s="422"/>
      <c r="K271" s="422"/>
      <c r="L271" s="422"/>
      <c r="M271" s="422"/>
      <c r="N271" s="422"/>
    </row>
    <row r="272" spans="1:14" s="21" customFormat="1" ht="19.5" customHeight="1" x14ac:dyDescent="0.25">
      <c r="A272" s="328"/>
      <c r="B272" s="329"/>
      <c r="C272" s="329"/>
      <c r="D272" s="329"/>
      <c r="E272" s="329"/>
      <c r="F272" s="329"/>
      <c r="G272" s="49"/>
      <c r="I272" s="16"/>
      <c r="J272" s="16"/>
      <c r="K272" s="16"/>
      <c r="L272" s="16"/>
      <c r="M272" s="16"/>
      <c r="N272" s="16"/>
    </row>
    <row r="273" spans="1:14" s="21" customFormat="1" ht="19.5" customHeight="1" x14ac:dyDescent="0.25">
      <c r="A273" s="330" t="s">
        <v>1426</v>
      </c>
      <c r="B273" s="331"/>
      <c r="C273" s="331"/>
      <c r="D273" s="331"/>
      <c r="E273" s="331"/>
      <c r="F273" s="332"/>
      <c r="G273" s="20"/>
      <c r="I273" s="16"/>
      <c r="J273" s="16"/>
      <c r="K273" s="16"/>
      <c r="L273" s="16"/>
      <c r="M273" s="16"/>
      <c r="N273" s="16"/>
    </row>
    <row r="274" spans="1:14" s="21" customFormat="1" ht="19.5" customHeight="1" x14ac:dyDescent="0.25">
      <c r="A274" s="325" t="s">
        <v>12</v>
      </c>
      <c r="B274" s="105" t="str">
        <f>IFERROR(VLOOKUP(B275,insc_cand,2,FALSE),"")</f>
        <v/>
      </c>
      <c r="C274" s="326" t="s">
        <v>13</v>
      </c>
      <c r="D274" s="734" t="str">
        <f>IFERROR(VLOOKUP(B275,insc_cand,3,FALSE),"")</f>
        <v/>
      </c>
      <c r="E274" s="734"/>
      <c r="F274" s="735"/>
      <c r="G274" s="20"/>
      <c r="I274" s="16"/>
      <c r="J274" s="16"/>
      <c r="K274" s="16"/>
      <c r="L274" s="16"/>
      <c r="M274" s="16"/>
      <c r="N274" s="16"/>
    </row>
    <row r="275" spans="1:14" s="21" customFormat="1" ht="19.5" customHeight="1" x14ac:dyDescent="0.25">
      <c r="A275" s="325" t="s">
        <v>11</v>
      </c>
      <c r="B275" s="320">
        <f>'Inscription Candidats'!$A$44</f>
        <v>0</v>
      </c>
      <c r="C275" s="326" t="s">
        <v>1</v>
      </c>
      <c r="D275" s="734" t="str">
        <f>IFERROR(VLOOKUP(B275,insc_cand,5,FALSE),"")</f>
        <v/>
      </c>
      <c r="E275" s="734"/>
      <c r="F275" s="735"/>
      <c r="G275" s="20"/>
      <c r="I275" s="16"/>
      <c r="J275" s="16"/>
      <c r="K275" s="16"/>
      <c r="L275" s="16"/>
      <c r="M275" s="16"/>
      <c r="N275" s="16"/>
    </row>
    <row r="276" spans="1:14" s="21" customFormat="1" ht="19.5" customHeight="1" x14ac:dyDescent="0.25">
      <c r="A276" s="325" t="s">
        <v>64</v>
      </c>
      <c r="B276" s="494" t="str">
        <f>IFERROR(VLOOKUP(B275,'6-Résultats'!$A$12:$L$80,12,FALSE),"")</f>
        <v/>
      </c>
      <c r="C276" s="105" t="s">
        <v>65</v>
      </c>
      <c r="D276" s="324">
        <f>i_s2_date</f>
        <v>0</v>
      </c>
      <c r="E276" s="105"/>
      <c r="F276" s="327"/>
      <c r="G276" s="20"/>
      <c r="I276" s="16"/>
      <c r="J276" s="16"/>
      <c r="K276" s="16"/>
      <c r="L276" s="16"/>
      <c r="M276" s="16"/>
      <c r="N276" s="16"/>
    </row>
    <row r="277" spans="1:14" s="430" customFormat="1" ht="19.5" customHeight="1" x14ac:dyDescent="0.25">
      <c r="A277" s="432" t="s">
        <v>53</v>
      </c>
      <c r="B277" s="433"/>
      <c r="C277" s="434"/>
      <c r="D277" s="434"/>
      <c r="E277" s="434"/>
      <c r="F277" s="435"/>
      <c r="G277" s="418"/>
      <c r="I277" s="422"/>
      <c r="J277" s="422"/>
      <c r="K277" s="422"/>
      <c r="L277" s="422"/>
      <c r="M277" s="422"/>
      <c r="N277" s="422"/>
    </row>
    <row r="278" spans="1:14" s="430" customFormat="1" ht="150" customHeight="1" x14ac:dyDescent="0.25">
      <c r="A278" s="736"/>
      <c r="B278" s="737"/>
      <c r="C278" s="737"/>
      <c r="D278" s="737"/>
      <c r="E278" s="737"/>
      <c r="F278" s="738"/>
      <c r="G278" s="418"/>
      <c r="I278" s="422"/>
      <c r="J278" s="422"/>
      <c r="K278" s="422"/>
      <c r="L278" s="422"/>
      <c r="M278" s="422"/>
      <c r="N278" s="422"/>
    </row>
    <row r="279" spans="1:14" s="21" customFormat="1" ht="19.5" customHeight="1" x14ac:dyDescent="0.25">
      <c r="A279" s="328"/>
      <c r="B279" s="329"/>
      <c r="C279" s="329"/>
      <c r="D279" s="329"/>
      <c r="E279" s="329"/>
      <c r="F279" s="329"/>
      <c r="G279" s="49"/>
      <c r="I279" s="16"/>
      <c r="J279" s="16"/>
      <c r="K279" s="16"/>
      <c r="L279" s="16"/>
      <c r="M279" s="16"/>
      <c r="N279" s="16"/>
    </row>
    <row r="280" spans="1:14" s="21" customFormat="1" ht="19.5" customHeight="1" x14ac:dyDescent="0.25">
      <c r="A280" s="330" t="s">
        <v>1427</v>
      </c>
      <c r="B280" s="331"/>
      <c r="C280" s="331"/>
      <c r="D280" s="331"/>
      <c r="E280" s="331"/>
      <c r="F280" s="332"/>
      <c r="G280" s="20"/>
      <c r="I280" s="16"/>
      <c r="J280" s="16"/>
      <c r="K280" s="16"/>
      <c r="L280" s="16"/>
      <c r="M280" s="16"/>
      <c r="N280" s="16"/>
    </row>
    <row r="281" spans="1:14" s="21" customFormat="1" ht="19.5" customHeight="1" x14ac:dyDescent="0.25">
      <c r="A281" s="325" t="s">
        <v>12</v>
      </c>
      <c r="B281" s="105" t="str">
        <f>IFERROR(VLOOKUP(B282,insc_cand,2,FALSE),"")</f>
        <v/>
      </c>
      <c r="C281" s="326" t="s">
        <v>13</v>
      </c>
      <c r="D281" s="734" t="str">
        <f>IFERROR(VLOOKUP(B282,insc_cand,3,FALSE),"")</f>
        <v/>
      </c>
      <c r="E281" s="734"/>
      <c r="F281" s="735"/>
      <c r="G281" s="20"/>
      <c r="I281" s="16"/>
      <c r="J281" s="16"/>
      <c r="K281" s="16"/>
      <c r="L281" s="16"/>
      <c r="M281" s="16"/>
      <c r="N281" s="16"/>
    </row>
    <row r="282" spans="1:14" s="21" customFormat="1" ht="19.5" customHeight="1" x14ac:dyDescent="0.25">
      <c r="A282" s="325" t="s">
        <v>11</v>
      </c>
      <c r="B282" s="320">
        <f>'Inscription Candidats'!$A$45</f>
        <v>0</v>
      </c>
      <c r="C282" s="326" t="s">
        <v>1</v>
      </c>
      <c r="D282" s="734" t="str">
        <f>IFERROR(VLOOKUP(B282,insc_cand,5,FALSE),"")</f>
        <v/>
      </c>
      <c r="E282" s="734"/>
      <c r="F282" s="735"/>
      <c r="G282" s="20"/>
      <c r="I282" s="16"/>
      <c r="J282" s="16"/>
      <c r="K282" s="16"/>
      <c r="L282" s="16"/>
      <c r="M282" s="16"/>
      <c r="N282" s="16"/>
    </row>
    <row r="283" spans="1:14" s="21" customFormat="1" ht="19.5" customHeight="1" x14ac:dyDescent="0.25">
      <c r="A283" s="325" t="s">
        <v>64</v>
      </c>
      <c r="B283" s="494" t="str">
        <f>IFERROR(VLOOKUP(B282,'6-Résultats'!$A$12:$L$80,12,FALSE),"")</f>
        <v/>
      </c>
      <c r="C283" s="105" t="s">
        <v>65</v>
      </c>
      <c r="D283" s="324">
        <f>i_s2_date</f>
        <v>0</v>
      </c>
      <c r="E283" s="105"/>
      <c r="F283" s="327"/>
      <c r="G283" s="20"/>
      <c r="I283" s="16"/>
      <c r="J283" s="16"/>
      <c r="K283" s="16"/>
      <c r="L283" s="16"/>
      <c r="M283" s="16"/>
      <c r="N283" s="16"/>
    </row>
    <row r="284" spans="1:14" s="430" customFormat="1" ht="19.5" customHeight="1" x14ac:dyDescent="0.25">
      <c r="A284" s="432" t="s">
        <v>53</v>
      </c>
      <c r="B284" s="433"/>
      <c r="C284" s="434"/>
      <c r="D284" s="434"/>
      <c r="E284" s="434"/>
      <c r="F284" s="435"/>
      <c r="G284" s="418"/>
      <c r="I284" s="422"/>
      <c r="J284" s="422"/>
      <c r="K284" s="422"/>
      <c r="L284" s="422"/>
      <c r="M284" s="422"/>
      <c r="N284" s="422"/>
    </row>
    <row r="285" spans="1:14" s="430" customFormat="1" ht="150" customHeight="1" x14ac:dyDescent="0.25">
      <c r="A285" s="736"/>
      <c r="B285" s="737"/>
      <c r="C285" s="737"/>
      <c r="D285" s="737"/>
      <c r="E285" s="737"/>
      <c r="F285" s="738"/>
      <c r="G285" s="418"/>
      <c r="I285" s="422"/>
      <c r="J285" s="422"/>
      <c r="K285" s="422"/>
      <c r="L285" s="422"/>
      <c r="M285" s="422"/>
      <c r="N285" s="422"/>
    </row>
    <row r="286" spans="1:14" s="21" customFormat="1" ht="19.5" customHeight="1" x14ac:dyDescent="0.25">
      <c r="A286" s="339"/>
      <c r="B286" s="339"/>
      <c r="C286" s="339"/>
      <c r="D286" s="339"/>
      <c r="E286" s="339"/>
      <c r="F286" s="339"/>
      <c r="G286" s="20"/>
      <c r="I286" s="16"/>
      <c r="J286" s="16"/>
      <c r="K286" s="16"/>
      <c r="L286" s="16"/>
      <c r="M286" s="16"/>
      <c r="N286" s="16"/>
    </row>
    <row r="287" spans="1:14" x14ac:dyDescent="0.25">
      <c r="A287" s="340"/>
      <c r="B287" s="340"/>
      <c r="C287" s="340"/>
      <c r="D287" s="340"/>
      <c r="E287" s="340"/>
      <c r="F287" s="340"/>
      <c r="G287" s="17"/>
      <c r="I287" s="17"/>
      <c r="J287" s="17"/>
      <c r="K287" s="17"/>
      <c r="L287" s="17"/>
      <c r="M287" s="17"/>
      <c r="N287" s="17"/>
    </row>
    <row r="288" spans="1:14" x14ac:dyDescent="0.25">
      <c r="A288" s="334"/>
      <c r="B288" s="334"/>
      <c r="C288" s="334"/>
      <c r="D288" s="334"/>
      <c r="E288" s="334"/>
      <c r="F288" s="334"/>
    </row>
    <row r="289" spans="1:6" x14ac:dyDescent="0.25">
      <c r="A289" s="334"/>
      <c r="B289" s="334"/>
      <c r="C289" s="334"/>
      <c r="D289" s="334"/>
      <c r="E289" s="334"/>
      <c r="F289" s="334"/>
    </row>
    <row r="290" spans="1:6" x14ac:dyDescent="0.25">
      <c r="A290" s="334"/>
      <c r="B290" s="334"/>
      <c r="C290" s="334"/>
      <c r="D290" s="334"/>
      <c r="E290" s="334"/>
      <c r="F290" s="334"/>
    </row>
    <row r="291" spans="1:6" x14ac:dyDescent="0.25">
      <c r="A291" s="334"/>
      <c r="B291" s="334"/>
      <c r="C291" s="334"/>
      <c r="D291" s="334"/>
      <c r="E291" s="334"/>
      <c r="F291" s="334"/>
    </row>
    <row r="292" spans="1:6" x14ac:dyDescent="0.25">
      <c r="A292" s="334"/>
      <c r="B292" s="334"/>
      <c r="C292" s="334"/>
      <c r="D292" s="334"/>
      <c r="E292" s="334"/>
      <c r="F292" s="334"/>
    </row>
    <row r="293" spans="1:6" x14ac:dyDescent="0.25">
      <c r="A293" s="334"/>
      <c r="B293" s="334"/>
      <c r="C293" s="334"/>
      <c r="D293" s="334"/>
      <c r="E293" s="334"/>
      <c r="F293" s="334"/>
    </row>
    <row r="294" spans="1:6" x14ac:dyDescent="0.25">
      <c r="A294" s="334"/>
      <c r="B294" s="334"/>
      <c r="C294" s="334"/>
      <c r="D294" s="334"/>
      <c r="E294" s="334"/>
      <c r="F294" s="334"/>
    </row>
    <row r="295" spans="1:6" x14ac:dyDescent="0.25">
      <c r="A295" s="334"/>
      <c r="B295" s="334"/>
      <c r="C295" s="334"/>
      <c r="D295" s="334"/>
      <c r="E295" s="334"/>
      <c r="F295" s="334"/>
    </row>
    <row r="296" spans="1:6" x14ac:dyDescent="0.25">
      <c r="A296" s="334"/>
      <c r="B296" s="334"/>
      <c r="C296" s="334"/>
      <c r="D296" s="334"/>
      <c r="E296" s="334"/>
      <c r="F296" s="334"/>
    </row>
    <row r="297" spans="1:6" x14ac:dyDescent="0.25">
      <c r="A297" s="334"/>
      <c r="B297" s="334"/>
      <c r="C297" s="334"/>
      <c r="D297" s="334"/>
      <c r="E297" s="334"/>
      <c r="F297" s="334"/>
    </row>
    <row r="298" spans="1:6" x14ac:dyDescent="0.25">
      <c r="A298" s="334"/>
      <c r="B298" s="334"/>
      <c r="C298" s="334"/>
      <c r="D298" s="334"/>
      <c r="E298" s="334"/>
      <c r="F298" s="334"/>
    </row>
    <row r="299" spans="1:6" x14ac:dyDescent="0.25">
      <c r="A299" s="334"/>
      <c r="B299" s="334"/>
      <c r="C299" s="334"/>
      <c r="D299" s="334"/>
      <c r="E299" s="334"/>
      <c r="F299" s="334"/>
    </row>
    <row r="300" spans="1:6" x14ac:dyDescent="0.25">
      <c r="A300" s="334"/>
      <c r="B300" s="334"/>
      <c r="C300" s="334"/>
      <c r="D300" s="334"/>
      <c r="E300" s="334"/>
      <c r="F300" s="334"/>
    </row>
  </sheetData>
  <sheetProtection password="C4C2" sheet="1" objects="1" scenarios="1" selectLockedCells="1"/>
  <mergeCells count="126">
    <mergeCell ref="D282:F282"/>
    <mergeCell ref="A285:F285"/>
    <mergeCell ref="A271:F271"/>
    <mergeCell ref="D274:F274"/>
    <mergeCell ref="D275:F275"/>
    <mergeCell ref="A278:F278"/>
    <mergeCell ref="D281:F281"/>
    <mergeCell ref="D260:F260"/>
    <mergeCell ref="D261:F261"/>
    <mergeCell ref="A264:F264"/>
    <mergeCell ref="D267:F267"/>
    <mergeCell ref="D268:F268"/>
    <mergeCell ref="D247:F247"/>
    <mergeCell ref="A250:F250"/>
    <mergeCell ref="D253:F253"/>
    <mergeCell ref="D254:F254"/>
    <mergeCell ref="A257:F257"/>
    <mergeCell ref="A236:F236"/>
    <mergeCell ref="D239:F239"/>
    <mergeCell ref="D240:F240"/>
    <mergeCell ref="A243:F243"/>
    <mergeCell ref="D246:F246"/>
    <mergeCell ref="D225:F225"/>
    <mergeCell ref="D226:F226"/>
    <mergeCell ref="A229:F229"/>
    <mergeCell ref="D232:F232"/>
    <mergeCell ref="D233:F233"/>
    <mergeCell ref="D212:F212"/>
    <mergeCell ref="A215:F215"/>
    <mergeCell ref="D218:F218"/>
    <mergeCell ref="D219:F219"/>
    <mergeCell ref="A222:F222"/>
    <mergeCell ref="A201:F201"/>
    <mergeCell ref="D204:F204"/>
    <mergeCell ref="D205:F205"/>
    <mergeCell ref="A208:F208"/>
    <mergeCell ref="D211:F211"/>
    <mergeCell ref="D190:F190"/>
    <mergeCell ref="D191:F191"/>
    <mergeCell ref="A194:F194"/>
    <mergeCell ref="D197:F197"/>
    <mergeCell ref="D198:F198"/>
    <mergeCell ref="D177:F177"/>
    <mergeCell ref="A180:F180"/>
    <mergeCell ref="D183:F183"/>
    <mergeCell ref="D184:F184"/>
    <mergeCell ref="A187:F187"/>
    <mergeCell ref="A166:F166"/>
    <mergeCell ref="D169:F169"/>
    <mergeCell ref="D170:F170"/>
    <mergeCell ref="A173:F173"/>
    <mergeCell ref="D176:F176"/>
    <mergeCell ref="D155:F155"/>
    <mergeCell ref="D156:F156"/>
    <mergeCell ref="A159:F159"/>
    <mergeCell ref="D162:F162"/>
    <mergeCell ref="D163:F163"/>
    <mergeCell ref="D142:F142"/>
    <mergeCell ref="A145:F145"/>
    <mergeCell ref="D148:F148"/>
    <mergeCell ref="D149:F149"/>
    <mergeCell ref="A152:F152"/>
    <mergeCell ref="A131:F131"/>
    <mergeCell ref="D134:F134"/>
    <mergeCell ref="D135:F135"/>
    <mergeCell ref="A138:F138"/>
    <mergeCell ref="D141:F141"/>
    <mergeCell ref="D120:F120"/>
    <mergeCell ref="D121:F121"/>
    <mergeCell ref="A124:F124"/>
    <mergeCell ref="D127:F127"/>
    <mergeCell ref="D128:F128"/>
    <mergeCell ref="D107:F107"/>
    <mergeCell ref="A110:F110"/>
    <mergeCell ref="D113:F113"/>
    <mergeCell ref="D114:F114"/>
    <mergeCell ref="A117:F117"/>
    <mergeCell ref="A96:F96"/>
    <mergeCell ref="D99:F99"/>
    <mergeCell ref="D100:F100"/>
    <mergeCell ref="A103:F103"/>
    <mergeCell ref="D106:F106"/>
    <mergeCell ref="D85:F85"/>
    <mergeCell ref="D86:F86"/>
    <mergeCell ref="A89:F89"/>
    <mergeCell ref="D92:F92"/>
    <mergeCell ref="D93:F93"/>
    <mergeCell ref="D72:F72"/>
    <mergeCell ref="A75:F75"/>
    <mergeCell ref="D78:F78"/>
    <mergeCell ref="D79:F79"/>
    <mergeCell ref="A82:F82"/>
    <mergeCell ref="A61:F61"/>
    <mergeCell ref="D64:F64"/>
    <mergeCell ref="D65:F65"/>
    <mergeCell ref="A68:F68"/>
    <mergeCell ref="D71:F71"/>
    <mergeCell ref="D50:F50"/>
    <mergeCell ref="D51:F51"/>
    <mergeCell ref="A54:F54"/>
    <mergeCell ref="D57:F57"/>
    <mergeCell ref="D58:F58"/>
    <mergeCell ref="A47:F47"/>
    <mergeCell ref="D22:F22"/>
    <mergeCell ref="D23:F23"/>
    <mergeCell ref="A26:F26"/>
    <mergeCell ref="D29:F29"/>
    <mergeCell ref="D30:F30"/>
    <mergeCell ref="A33:F33"/>
    <mergeCell ref="D36:F36"/>
    <mergeCell ref="D37:F37"/>
    <mergeCell ref="A40:F40"/>
    <mergeCell ref="D43:F43"/>
    <mergeCell ref="D44:F44"/>
    <mergeCell ref="A19:F19"/>
    <mergeCell ref="A2:F2"/>
    <mergeCell ref="I2:N2"/>
    <mergeCell ref="A3:F3"/>
    <mergeCell ref="I3:N3"/>
    <mergeCell ref="A4:F4"/>
    <mergeCell ref="I4:N4"/>
    <mergeCell ref="D8:F8"/>
    <mergeCell ref="D9:F9"/>
    <mergeCell ref="A12:F12"/>
    <mergeCell ref="D15:F15"/>
    <mergeCell ref="D16:F16"/>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dimension ref="A1:G64"/>
  <sheetViews>
    <sheetView zoomScale="120" zoomScaleNormal="120" workbookViewId="0">
      <selection activeCell="C17" sqref="C17"/>
    </sheetView>
  </sheetViews>
  <sheetFormatPr baseColWidth="10" defaultColWidth="11.42578125" defaultRowHeight="15.75" x14ac:dyDescent="0.25"/>
  <cols>
    <col min="1" max="1" width="16.28515625" style="16" customWidth="1"/>
    <col min="2" max="2" width="35.140625" style="16" customWidth="1"/>
    <col min="3" max="6" width="10.85546875" style="16" customWidth="1"/>
    <col min="7" max="7" width="0" style="16" hidden="1" customWidth="1"/>
    <col min="8" max="16384" width="11.42578125" style="17"/>
  </cols>
  <sheetData>
    <row r="1" spans="1:7" customFormat="1" ht="15" x14ac:dyDescent="0.25"/>
    <row r="2" spans="1:7" customFormat="1" ht="22.5" x14ac:dyDescent="0.3">
      <c r="A2" s="666" t="s">
        <v>0</v>
      </c>
      <c r="B2" s="666"/>
      <c r="C2" s="666"/>
      <c r="D2" s="666"/>
      <c r="E2" s="666"/>
      <c r="F2" s="666"/>
      <c r="G2" s="3"/>
    </row>
    <row r="3" spans="1:7" customFormat="1" ht="18.75" x14ac:dyDescent="0.3">
      <c r="A3" s="705" t="s">
        <v>1527</v>
      </c>
      <c r="B3" s="705"/>
      <c r="C3" s="705"/>
      <c r="D3" s="705"/>
      <c r="E3" s="705"/>
      <c r="F3" s="705"/>
      <c r="G3" s="55"/>
    </row>
    <row r="4" spans="1:7" customFormat="1" ht="15" x14ac:dyDescent="0.25">
      <c r="A4" s="668" t="str">
        <f>i_ref_formation</f>
        <v/>
      </c>
      <c r="B4" s="668"/>
      <c r="C4" s="668"/>
      <c r="D4" s="668"/>
      <c r="E4" s="668"/>
      <c r="F4" s="668"/>
      <c r="G4" s="13"/>
    </row>
    <row r="5" spans="1:7" customFormat="1" ht="81.75" customHeight="1" x14ac:dyDescent="0.25"/>
    <row r="6" spans="1:7" s="4" customFormat="1" ht="18" customHeight="1" x14ac:dyDescent="0.2">
      <c r="A6" s="110" t="s">
        <v>2</v>
      </c>
      <c r="B6" s="519" t="str">
        <f>i_type_formation</f>
        <v>Choisir…</v>
      </c>
      <c r="C6" s="110" t="s">
        <v>140</v>
      </c>
      <c r="D6" s="722" t="str">
        <f>region</f>
        <v>Choisir…</v>
      </c>
      <c r="E6" s="722"/>
      <c r="F6" s="722"/>
      <c r="G6" s="56"/>
    </row>
    <row r="7" spans="1:7" s="4" customFormat="1" ht="18" customHeight="1" x14ac:dyDescent="0.2">
      <c r="A7" s="110" t="s">
        <v>1529</v>
      </c>
      <c r="B7" s="519" t="str">
        <f>'Infos Formation'!B22</f>
        <v>Choisir…</v>
      </c>
      <c r="C7" s="110" t="s">
        <v>1374</v>
      </c>
      <c r="D7" s="722" t="str">
        <f>i_club</f>
        <v/>
      </c>
      <c r="E7" s="722"/>
      <c r="F7" s="722"/>
      <c r="G7" s="56"/>
    </row>
    <row r="8" spans="1:7" s="4" customFormat="1" ht="18" customHeight="1" x14ac:dyDescent="0.2">
      <c r="A8" s="110" t="s">
        <v>1519</v>
      </c>
      <c r="B8" s="519" t="str">
        <f>'Infos Formation'!B23</f>
        <v>Choisir…</v>
      </c>
      <c r="C8" s="110" t="s">
        <v>1375</v>
      </c>
      <c r="D8" s="722">
        <f>i_c_club</f>
        <v>0</v>
      </c>
      <c r="E8" s="722"/>
      <c r="F8" s="722"/>
      <c r="G8" s="173"/>
    </row>
    <row r="9" spans="1:7" s="4" customFormat="1" ht="18" customHeight="1" x14ac:dyDescent="0.2">
      <c r="A9" s="110" t="s">
        <v>98</v>
      </c>
      <c r="B9" s="519">
        <f>i_annee_formation</f>
        <v>2020</v>
      </c>
      <c r="C9" s="110" t="s">
        <v>93</v>
      </c>
      <c r="D9" s="722">
        <f>i_c_postal</f>
        <v>0</v>
      </c>
      <c r="E9" s="722"/>
      <c r="F9" s="722"/>
      <c r="G9" s="57"/>
    </row>
    <row r="10" spans="1:7" s="4" customFormat="1" ht="18" customHeight="1" x14ac:dyDescent="0.2">
      <c r="A10" s="110" t="s">
        <v>107</v>
      </c>
      <c r="B10" s="519" t="str">
        <f>i_num_formation</f>
        <v>Choisir…</v>
      </c>
      <c r="C10" s="110" t="s">
        <v>94</v>
      </c>
      <c r="D10" s="722">
        <f>i_ville</f>
        <v>0</v>
      </c>
      <c r="E10" s="722"/>
      <c r="F10" s="722"/>
      <c r="G10" s="56"/>
    </row>
    <row r="11" spans="1:7" s="4" customFormat="1" ht="18" customHeight="1" x14ac:dyDescent="0.2">
      <c r="A11" s="99"/>
      <c r="B11" s="205"/>
      <c r="C11" s="195"/>
      <c r="D11" s="170"/>
      <c r="E11" s="523"/>
      <c r="F11" s="173"/>
      <c r="G11" s="173"/>
    </row>
    <row r="12" spans="1:7" s="4" customFormat="1" ht="18" customHeight="1" x14ac:dyDescent="0.2">
      <c r="A12" s="110" t="s">
        <v>172</v>
      </c>
      <c r="B12" s="519" t="str">
        <f>i_nom_formateur1</f>
        <v>Choisir…</v>
      </c>
      <c r="C12" s="110" t="s">
        <v>169</v>
      </c>
      <c r="D12" s="722" t="str">
        <f>i_niv_formateur1</f>
        <v/>
      </c>
      <c r="E12" s="722"/>
      <c r="F12" s="722"/>
      <c r="G12" s="56"/>
    </row>
    <row r="13" spans="1:7" s="4" customFormat="1" ht="18" customHeight="1" x14ac:dyDescent="0.2">
      <c r="A13" s="97"/>
      <c r="B13" s="196"/>
      <c r="C13" s="98"/>
      <c r="D13" s="170"/>
      <c r="F13" s="173"/>
      <c r="G13" s="56"/>
    </row>
    <row r="14" spans="1:7" s="21" customFormat="1" ht="20.100000000000001" customHeight="1" x14ac:dyDescent="0.25">
      <c r="A14" s="22"/>
      <c r="B14" s="23"/>
      <c r="C14" s="20"/>
      <c r="D14" s="20"/>
      <c r="E14" s="20"/>
      <c r="F14" s="20"/>
      <c r="G14" s="20"/>
    </row>
    <row r="15" spans="1:7" s="21" customFormat="1" ht="20.100000000000001" customHeight="1" x14ac:dyDescent="0.25">
      <c r="A15" s="219" t="s">
        <v>67</v>
      </c>
      <c r="B15" s="220"/>
      <c r="C15" s="436" t="s">
        <v>19</v>
      </c>
      <c r="D15" s="437" t="s">
        <v>20</v>
      </c>
      <c r="E15" s="437" t="s">
        <v>21</v>
      </c>
      <c r="F15" s="438" t="s">
        <v>22</v>
      </c>
      <c r="G15" s="20"/>
    </row>
    <row r="16" spans="1:7" s="21" customFormat="1" ht="20.100000000000001" customHeight="1" x14ac:dyDescent="0.25">
      <c r="A16" s="223"/>
      <c r="B16" s="228" t="s">
        <v>23</v>
      </c>
      <c r="C16" s="439"/>
      <c r="D16" s="439"/>
      <c r="E16" s="439"/>
      <c r="F16" s="439"/>
      <c r="G16" s="20"/>
    </row>
    <row r="17" spans="1:7" s="21" customFormat="1" ht="20.100000000000001" customHeight="1" x14ac:dyDescent="0.25">
      <c r="A17" s="224"/>
      <c r="B17" s="229" t="s">
        <v>24</v>
      </c>
      <c r="C17" s="439"/>
      <c r="D17" s="439"/>
      <c r="E17" s="439"/>
      <c r="F17" s="439"/>
      <c r="G17" s="20"/>
    </row>
    <row r="18" spans="1:7" s="21" customFormat="1" ht="20.100000000000001" customHeight="1" x14ac:dyDescent="0.25">
      <c r="A18" s="224"/>
      <c r="B18" s="229" t="s">
        <v>25</v>
      </c>
      <c r="C18" s="439"/>
      <c r="D18" s="439"/>
      <c r="E18" s="439"/>
      <c r="F18" s="439"/>
      <c r="G18" s="20"/>
    </row>
    <row r="19" spans="1:7" s="21" customFormat="1" ht="20.100000000000001" customHeight="1" x14ac:dyDescent="0.25">
      <c r="A19" s="224"/>
      <c r="B19" s="228" t="s">
        <v>26</v>
      </c>
      <c r="C19" s="439"/>
      <c r="D19" s="439"/>
      <c r="E19" s="439"/>
      <c r="F19" s="439"/>
      <c r="G19" s="20"/>
    </row>
    <row r="20" spans="1:7" s="21" customFormat="1" ht="20.100000000000001" customHeight="1" x14ac:dyDescent="0.25">
      <c r="A20" s="225"/>
      <c r="B20" s="228" t="s">
        <v>27</v>
      </c>
      <c r="C20" s="439"/>
      <c r="D20" s="439"/>
      <c r="E20" s="439"/>
      <c r="F20" s="439"/>
      <c r="G20" s="20"/>
    </row>
    <row r="21" spans="1:7" s="21" customFormat="1" ht="20.100000000000001" customHeight="1" x14ac:dyDescent="0.25">
      <c r="A21" s="226"/>
      <c r="B21" s="228" t="s">
        <v>28</v>
      </c>
      <c r="C21" s="439"/>
      <c r="D21" s="439"/>
      <c r="E21" s="439"/>
      <c r="F21" s="439"/>
      <c r="G21" s="20"/>
    </row>
    <row r="22" spans="1:7" s="21" customFormat="1" ht="20.100000000000001" customHeight="1" x14ac:dyDescent="0.25">
      <c r="A22" s="22"/>
      <c r="B22" s="23"/>
      <c r="C22" s="418"/>
      <c r="D22" s="418"/>
      <c r="E22" s="418"/>
      <c r="F22" s="418"/>
      <c r="G22" s="20"/>
    </row>
    <row r="23" spans="1:7" s="21" customFormat="1" ht="20.100000000000001" customHeight="1" x14ac:dyDescent="0.25">
      <c r="A23" s="219" t="s">
        <v>29</v>
      </c>
      <c r="B23" s="220"/>
      <c r="C23" s="436" t="s">
        <v>19</v>
      </c>
      <c r="D23" s="437" t="s">
        <v>20</v>
      </c>
      <c r="E23" s="437" t="s">
        <v>21</v>
      </c>
      <c r="F23" s="438" t="s">
        <v>22</v>
      </c>
      <c r="G23" s="20"/>
    </row>
    <row r="24" spans="1:7" s="21" customFormat="1" ht="20.100000000000001" customHeight="1" x14ac:dyDescent="0.25">
      <c r="A24" s="223"/>
      <c r="B24" s="228" t="s">
        <v>30</v>
      </c>
      <c r="C24" s="439"/>
      <c r="D24" s="439"/>
      <c r="E24" s="439"/>
      <c r="F24" s="439"/>
      <c r="G24" s="20"/>
    </row>
    <row r="25" spans="1:7" s="21" customFormat="1" ht="20.100000000000001" customHeight="1" x14ac:dyDescent="0.25">
      <c r="A25" s="224"/>
      <c r="B25" s="229" t="s">
        <v>31</v>
      </c>
      <c r="C25" s="439"/>
      <c r="D25" s="439"/>
      <c r="E25" s="439"/>
      <c r="F25" s="439"/>
      <c r="G25" s="20"/>
    </row>
    <row r="26" spans="1:7" s="21" customFormat="1" ht="20.100000000000001" customHeight="1" x14ac:dyDescent="0.25">
      <c r="A26" s="224"/>
      <c r="B26" s="229" t="s">
        <v>32</v>
      </c>
      <c r="C26" s="439"/>
      <c r="D26" s="439"/>
      <c r="E26" s="439"/>
      <c r="F26" s="439"/>
      <c r="G26" s="20"/>
    </row>
    <row r="27" spans="1:7" s="21" customFormat="1" ht="20.100000000000001" customHeight="1" x14ac:dyDescent="0.25">
      <c r="A27" s="224"/>
      <c r="B27" s="228" t="s">
        <v>33</v>
      </c>
      <c r="C27" s="439"/>
      <c r="D27" s="439"/>
      <c r="E27" s="439"/>
      <c r="F27" s="439"/>
      <c r="G27" s="20"/>
    </row>
    <row r="28" spans="1:7" s="21" customFormat="1" ht="20.100000000000001" customHeight="1" x14ac:dyDescent="0.25">
      <c r="A28" s="225"/>
      <c r="B28" s="228" t="s">
        <v>34</v>
      </c>
      <c r="C28" s="439"/>
      <c r="D28" s="439"/>
      <c r="E28" s="439"/>
      <c r="F28" s="439"/>
      <c r="G28" s="20"/>
    </row>
    <row r="29" spans="1:7" s="21" customFormat="1" ht="20.100000000000001" customHeight="1" x14ac:dyDescent="0.25">
      <c r="A29" s="226"/>
      <c r="B29" s="228" t="s">
        <v>35</v>
      </c>
      <c r="C29" s="439"/>
      <c r="D29" s="439"/>
      <c r="E29" s="439"/>
      <c r="F29" s="439"/>
      <c r="G29" s="20"/>
    </row>
    <row r="30" spans="1:7" s="21" customFormat="1" ht="20.100000000000001" customHeight="1" x14ac:dyDescent="0.25">
      <c r="A30" s="22"/>
      <c r="B30" s="23"/>
      <c r="C30" s="418"/>
      <c r="D30" s="418"/>
      <c r="E30" s="418"/>
      <c r="F30" s="418"/>
      <c r="G30" s="20"/>
    </row>
    <row r="31" spans="1:7" s="21" customFormat="1" ht="20.100000000000001" customHeight="1" x14ac:dyDescent="0.25">
      <c r="A31" s="219" t="s">
        <v>66</v>
      </c>
      <c r="B31" s="220"/>
      <c r="C31" s="436" t="s">
        <v>19</v>
      </c>
      <c r="D31" s="437" t="s">
        <v>20</v>
      </c>
      <c r="E31" s="437" t="s">
        <v>21</v>
      </c>
      <c r="F31" s="438" t="s">
        <v>22</v>
      </c>
      <c r="G31" s="20"/>
    </row>
    <row r="32" spans="1:7" s="21" customFormat="1" ht="20.100000000000001" customHeight="1" x14ac:dyDescent="0.25">
      <c r="A32" s="223"/>
      <c r="B32" s="221" t="s">
        <v>36</v>
      </c>
      <c r="C32" s="440"/>
      <c r="D32" s="440"/>
      <c r="E32" s="440"/>
      <c r="F32" s="441"/>
      <c r="G32" s="20"/>
    </row>
    <row r="33" spans="1:7" s="21" customFormat="1" ht="20.100000000000001" customHeight="1" x14ac:dyDescent="0.25">
      <c r="A33" s="224"/>
      <c r="B33" s="222" t="s">
        <v>37</v>
      </c>
      <c r="C33" s="442"/>
      <c r="D33" s="442"/>
      <c r="E33" s="442"/>
      <c r="F33" s="443"/>
      <c r="G33" s="20"/>
    </row>
    <row r="34" spans="1:7" s="21" customFormat="1" ht="20.100000000000001" customHeight="1" x14ac:dyDescent="0.25">
      <c r="A34" s="224"/>
      <c r="B34" s="222" t="s">
        <v>38</v>
      </c>
      <c r="C34" s="442"/>
      <c r="D34" s="442"/>
      <c r="E34" s="442"/>
      <c r="F34" s="443"/>
      <c r="G34" s="20"/>
    </row>
    <row r="35" spans="1:7" s="21" customFormat="1" ht="20.100000000000001" customHeight="1" x14ac:dyDescent="0.25">
      <c r="A35" s="224"/>
      <c r="B35" s="222" t="s">
        <v>39</v>
      </c>
      <c r="C35" s="442"/>
      <c r="D35" s="442"/>
      <c r="E35" s="442"/>
      <c r="F35" s="443"/>
      <c r="G35" s="20"/>
    </row>
    <row r="36" spans="1:7" s="21" customFormat="1" ht="20.100000000000001" customHeight="1" x14ac:dyDescent="0.25">
      <c r="A36" s="226"/>
      <c r="B36" s="227" t="s">
        <v>40</v>
      </c>
      <c r="C36" s="444"/>
      <c r="D36" s="444"/>
      <c r="E36" s="444"/>
      <c r="F36" s="445"/>
      <c r="G36" s="20"/>
    </row>
    <row r="37" spans="1:7" s="21" customFormat="1" ht="20.100000000000001" customHeight="1" x14ac:dyDescent="0.25">
      <c r="A37" s="23"/>
      <c r="B37" s="24"/>
      <c r="C37" s="20"/>
      <c r="D37" s="20"/>
      <c r="E37" s="20"/>
      <c r="F37" s="20"/>
      <c r="G37" s="20"/>
    </row>
    <row r="38" spans="1:7" s="21" customFormat="1" ht="20.100000000000001" customHeight="1" x14ac:dyDescent="0.25">
      <c r="A38" s="22"/>
      <c r="B38" s="23"/>
      <c r="C38" s="20"/>
      <c r="D38" s="20"/>
      <c r="E38" s="20"/>
      <c r="F38" s="20"/>
      <c r="G38" s="20"/>
    </row>
    <row r="40" spans="1:7" s="29" customFormat="1" ht="27.75" customHeight="1" x14ac:dyDescent="0.25">
      <c r="A40" s="25"/>
      <c r="B40" s="25"/>
      <c r="C40" s="26"/>
      <c r="D40" s="27"/>
      <c r="E40" s="27"/>
      <c r="F40" s="26"/>
      <c r="G40" s="28"/>
    </row>
    <row r="41" spans="1:7" s="29" customFormat="1" ht="20.100000000000001" customHeight="1" x14ac:dyDescent="0.25">
      <c r="A41" s="745" t="s">
        <v>41</v>
      </c>
      <c r="B41" s="746"/>
      <c r="C41" s="62"/>
      <c r="D41" s="62"/>
      <c r="E41" s="62"/>
      <c r="F41" s="63"/>
      <c r="G41" s="28"/>
    </row>
    <row r="42" spans="1:7" s="29" customFormat="1" ht="18" customHeight="1" x14ac:dyDescent="0.25">
      <c r="A42" s="759" t="s">
        <v>42</v>
      </c>
      <c r="B42" s="760"/>
      <c r="C42" s="760"/>
      <c r="D42" s="760"/>
      <c r="E42" s="760"/>
      <c r="F42" s="761"/>
      <c r="G42" s="28"/>
    </row>
    <row r="43" spans="1:7" s="29" customFormat="1" ht="90" customHeight="1" x14ac:dyDescent="0.25">
      <c r="A43" s="739"/>
      <c r="B43" s="740"/>
      <c r="C43" s="740"/>
      <c r="D43" s="740"/>
      <c r="E43" s="740"/>
      <c r="F43" s="741"/>
      <c r="G43" s="28"/>
    </row>
    <row r="44" spans="1:7" s="29" customFormat="1" ht="6" customHeight="1" x14ac:dyDescent="0.25">
      <c r="A44" s="32"/>
      <c r="B44" s="25"/>
      <c r="C44" s="26"/>
      <c r="D44" s="27"/>
      <c r="E44" s="27"/>
      <c r="F44" s="31"/>
      <c r="G44" s="28"/>
    </row>
    <row r="45" spans="1:7" s="29" customFormat="1" ht="18" customHeight="1" x14ac:dyDescent="0.25">
      <c r="A45" s="762" t="s">
        <v>43</v>
      </c>
      <c r="B45" s="763"/>
      <c r="C45" s="763"/>
      <c r="D45" s="763"/>
      <c r="E45" s="763"/>
      <c r="F45" s="764"/>
      <c r="G45" s="28"/>
    </row>
    <row r="46" spans="1:7" s="29" customFormat="1" ht="90" customHeight="1" x14ac:dyDescent="0.25">
      <c r="A46" s="739"/>
      <c r="B46" s="740"/>
      <c r="C46" s="740"/>
      <c r="D46" s="740"/>
      <c r="E46" s="740"/>
      <c r="F46" s="741"/>
      <c r="G46" s="28"/>
    </row>
    <row r="47" spans="1:7" s="29" customFormat="1" ht="6" customHeight="1" x14ac:dyDescent="0.25">
      <c r="A47" s="32"/>
      <c r="B47" s="25"/>
      <c r="C47" s="26"/>
      <c r="D47" s="27"/>
      <c r="E47" s="27"/>
      <c r="F47" s="31"/>
      <c r="G47" s="28"/>
    </row>
    <row r="48" spans="1:7" s="29" customFormat="1" ht="20.100000000000001" customHeight="1" x14ac:dyDescent="0.25">
      <c r="A48" s="747" t="s">
        <v>44</v>
      </c>
      <c r="B48" s="748"/>
      <c r="C48" s="230"/>
      <c r="D48" s="230"/>
      <c r="E48" s="230"/>
      <c r="F48" s="231"/>
      <c r="G48" s="28"/>
    </row>
    <row r="49" spans="1:7" s="29" customFormat="1" ht="18" customHeight="1" x14ac:dyDescent="0.25">
      <c r="A49" s="232" t="s">
        <v>45</v>
      </c>
      <c r="B49" s="233"/>
      <c r="C49" s="446" t="s">
        <v>60</v>
      </c>
      <c r="D49" s="233" t="s">
        <v>61</v>
      </c>
      <c r="E49" s="446" t="s">
        <v>62</v>
      </c>
      <c r="F49" s="234" t="s">
        <v>63</v>
      </c>
      <c r="G49" s="28"/>
    </row>
    <row r="50" spans="1:7" s="29" customFormat="1" ht="18" customHeight="1" x14ac:dyDescent="0.25">
      <c r="A50" s="742" t="s">
        <v>46</v>
      </c>
      <c r="B50" s="743"/>
      <c r="C50" s="743"/>
      <c r="D50" s="743"/>
      <c r="E50" s="743"/>
      <c r="F50" s="744"/>
      <c r="G50" s="28"/>
    </row>
    <row r="51" spans="1:7" s="29" customFormat="1" ht="49.5" customHeight="1" x14ac:dyDescent="0.25">
      <c r="A51" s="765"/>
      <c r="B51" s="766"/>
      <c r="C51" s="766"/>
      <c r="D51" s="766"/>
      <c r="E51" s="766"/>
      <c r="F51" s="767"/>
      <c r="G51" s="28"/>
    </row>
    <row r="52" spans="1:7" s="29" customFormat="1" ht="6" customHeight="1" x14ac:dyDescent="0.25">
      <c r="A52" s="237"/>
      <c r="B52" s="25"/>
      <c r="C52" s="26"/>
      <c r="D52" s="27"/>
      <c r="E52" s="27"/>
      <c r="F52" s="26"/>
    </row>
    <row r="53" spans="1:7" s="29" customFormat="1" ht="24" customHeight="1" x14ac:dyDescent="0.25">
      <c r="A53" s="753" t="s">
        <v>59</v>
      </c>
      <c r="B53" s="754"/>
      <c r="C53" s="754"/>
      <c r="D53" s="754"/>
      <c r="E53" s="754"/>
      <c r="F53" s="755"/>
      <c r="G53" s="28"/>
    </row>
    <row r="54" spans="1:7" s="29" customFormat="1" ht="90" customHeight="1" x14ac:dyDescent="0.25">
      <c r="A54" s="768"/>
      <c r="B54" s="769"/>
      <c r="C54" s="769"/>
      <c r="D54" s="769"/>
      <c r="E54" s="769"/>
      <c r="F54" s="770"/>
      <c r="G54" s="28"/>
    </row>
    <row r="55" spans="1:7" s="29" customFormat="1" ht="6" customHeight="1" x14ac:dyDescent="0.25">
      <c r="A55" s="39"/>
      <c r="B55" s="25"/>
      <c r="C55" s="26"/>
      <c r="D55" s="27"/>
      <c r="E55" s="27"/>
      <c r="F55" s="26"/>
    </row>
    <row r="56" spans="1:7" s="29" customFormat="1" ht="18" customHeight="1" x14ac:dyDescent="0.25">
      <c r="A56" s="750" t="s">
        <v>49</v>
      </c>
      <c r="B56" s="751"/>
      <c r="C56" s="751"/>
      <c r="D56" s="751"/>
      <c r="E56" s="751"/>
      <c r="F56" s="752"/>
      <c r="G56" s="28"/>
    </row>
    <row r="57" spans="1:7" s="29" customFormat="1" ht="90" customHeight="1" x14ac:dyDescent="0.25">
      <c r="A57" s="768"/>
      <c r="B57" s="769"/>
      <c r="C57" s="769"/>
      <c r="D57" s="769"/>
      <c r="E57" s="769"/>
      <c r="F57" s="770"/>
      <c r="G57" s="28"/>
    </row>
    <row r="58" spans="1:7" s="29" customFormat="1" ht="6" customHeight="1" x14ac:dyDescent="0.25">
      <c r="A58" s="58"/>
      <c r="B58" s="58"/>
      <c r="C58" s="58"/>
      <c r="D58" s="58"/>
      <c r="E58" s="58"/>
      <c r="F58" s="58"/>
    </row>
    <row r="59" spans="1:7" s="29" customFormat="1" ht="24" customHeight="1" x14ac:dyDescent="0.25">
      <c r="A59" s="756" t="s">
        <v>50</v>
      </c>
      <c r="B59" s="757"/>
      <c r="C59" s="757"/>
      <c r="D59" s="757"/>
      <c r="E59" s="757"/>
      <c r="F59" s="758"/>
      <c r="G59" s="28"/>
    </row>
    <row r="60" spans="1:7" s="29" customFormat="1" ht="60" customHeight="1" x14ac:dyDescent="0.25">
      <c r="A60" s="768"/>
      <c r="B60" s="769"/>
      <c r="C60" s="769"/>
      <c r="D60" s="769"/>
      <c r="E60" s="769"/>
      <c r="F60" s="770"/>
      <c r="G60" s="28"/>
    </row>
    <row r="61" spans="1:7" s="29" customFormat="1" ht="12.75" customHeight="1" x14ac:dyDescent="0.25">
      <c r="A61" s="39"/>
      <c r="B61" s="25"/>
      <c r="C61" s="26"/>
      <c r="D61" s="27"/>
      <c r="E61" s="27"/>
      <c r="F61" s="26"/>
      <c r="G61" s="28"/>
    </row>
    <row r="62" spans="1:7" s="29" customFormat="1" ht="12.75" customHeight="1" x14ac:dyDescent="0.25">
      <c r="A62" s="39"/>
      <c r="B62" s="25"/>
      <c r="C62" s="26"/>
      <c r="D62" s="27"/>
      <c r="E62" s="27"/>
      <c r="F62" s="26"/>
      <c r="G62" s="28"/>
    </row>
    <row r="63" spans="1:7" s="21" customFormat="1" ht="32.25" customHeight="1" x14ac:dyDescent="0.25">
      <c r="A63" s="235"/>
      <c r="B63" s="235"/>
      <c r="C63" s="236" t="s">
        <v>19</v>
      </c>
      <c r="D63" s="236" t="s">
        <v>20</v>
      </c>
      <c r="E63" s="236" t="s">
        <v>21</v>
      </c>
      <c r="F63" s="236" t="s">
        <v>22</v>
      </c>
      <c r="G63" s="20"/>
    </row>
    <row r="64" spans="1:7" s="21" customFormat="1" ht="32.25" customHeight="1" x14ac:dyDescent="0.25">
      <c r="A64" s="749" t="s">
        <v>51</v>
      </c>
      <c r="B64" s="749"/>
      <c r="C64" s="442"/>
      <c r="D64" s="442"/>
      <c r="E64" s="442"/>
      <c r="F64" s="442"/>
      <c r="G64" s="20"/>
    </row>
  </sheetData>
  <sheetProtection password="C4C2" sheet="1" objects="1" scenarios="1" selectLockedCells="1"/>
  <mergeCells count="24">
    <mergeCell ref="A64:B64"/>
    <mergeCell ref="A56:F56"/>
    <mergeCell ref="A53:F53"/>
    <mergeCell ref="A59:F59"/>
    <mergeCell ref="A42:F42"/>
    <mergeCell ref="A45:F45"/>
    <mergeCell ref="A46:F46"/>
    <mergeCell ref="A51:F51"/>
    <mergeCell ref="A54:F54"/>
    <mergeCell ref="A57:F57"/>
    <mergeCell ref="A60:F60"/>
    <mergeCell ref="A2:F2"/>
    <mergeCell ref="A3:F3"/>
    <mergeCell ref="A4:F4"/>
    <mergeCell ref="A43:F43"/>
    <mergeCell ref="A50:F50"/>
    <mergeCell ref="A41:B41"/>
    <mergeCell ref="A48:B48"/>
    <mergeCell ref="D6:F6"/>
    <mergeCell ref="D7:F7"/>
    <mergeCell ref="D8:F8"/>
    <mergeCell ref="D9:F9"/>
    <mergeCell ref="D10:F10"/>
    <mergeCell ref="D12:F12"/>
  </mergeCells>
  <dataValidations count="4">
    <dataValidation allowBlank="1" showErrorMessage="1" sqref="G10"/>
    <dataValidation allowBlank="1" showErrorMessage="1" promptTitle="Type" prompt="Choisir dans la liste" sqref="G12:G13 D12:D13"/>
    <dataValidation allowBlank="1" showInputMessage="1" showErrorMessage="1" promptTitle="Type" prompt="Choisir le niveau" sqref="C12:C13"/>
    <dataValidation allowBlank="1" showInputMessage="1" sqref="D6:D8 B7"/>
  </dataValidations>
  <printOptions horizontalCentered="1"/>
  <pageMargins left="0.19685039370078741" right="0.19685039370078741" top="0.19685039370078741" bottom="0.39370078740157483" header="0" footer="0"/>
  <pageSetup paperSize="9" orientation="portrait" horizontalDpi="0"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7"/>
  <sheetViews>
    <sheetView zoomScale="120" zoomScaleNormal="120" workbookViewId="0">
      <selection activeCell="C16" sqref="C16"/>
    </sheetView>
  </sheetViews>
  <sheetFormatPr baseColWidth="10" defaultColWidth="11.42578125" defaultRowHeight="15.75" x14ac:dyDescent="0.25"/>
  <cols>
    <col min="1" max="1" width="16.28515625" style="16" customWidth="1"/>
    <col min="2" max="2" width="35.140625" style="16" customWidth="1"/>
    <col min="3" max="6" width="10.85546875" style="16" customWidth="1"/>
    <col min="7" max="7" width="0" style="16" hidden="1" customWidth="1"/>
    <col min="8" max="16384" width="11.42578125" style="17"/>
  </cols>
  <sheetData>
    <row r="1" spans="1:7" customFormat="1" ht="15" x14ac:dyDescent="0.25"/>
    <row r="2" spans="1:7" customFormat="1" ht="22.5" x14ac:dyDescent="0.3">
      <c r="A2" s="666" t="s">
        <v>0</v>
      </c>
      <c r="B2" s="666"/>
      <c r="C2" s="666"/>
      <c r="D2" s="666"/>
      <c r="E2" s="666"/>
      <c r="F2" s="666"/>
      <c r="G2" s="3"/>
    </row>
    <row r="3" spans="1:7" customFormat="1" ht="18.75" x14ac:dyDescent="0.3">
      <c r="A3" s="705" t="s">
        <v>1526</v>
      </c>
      <c r="B3" s="705"/>
      <c r="C3" s="705"/>
      <c r="D3" s="705"/>
      <c r="E3" s="705"/>
      <c r="F3" s="705"/>
      <c r="G3" s="55"/>
    </row>
    <row r="4" spans="1:7" customFormat="1" ht="15" x14ac:dyDescent="0.25">
      <c r="A4" s="668" t="str">
        <f>i_ref_formation</f>
        <v/>
      </c>
      <c r="B4" s="668"/>
      <c r="C4" s="668"/>
      <c r="D4" s="668"/>
      <c r="E4" s="668"/>
      <c r="F4" s="668"/>
      <c r="G4" s="13"/>
    </row>
    <row r="5" spans="1:7" customFormat="1" ht="81.75" customHeight="1" x14ac:dyDescent="0.25"/>
    <row r="6" spans="1:7" s="4" customFormat="1" ht="18" customHeight="1" x14ac:dyDescent="0.2">
      <c r="A6" s="171" t="s">
        <v>140</v>
      </c>
      <c r="B6" s="205" t="str">
        <f>region</f>
        <v>Choisir…</v>
      </c>
      <c r="C6" s="171" t="s">
        <v>1374</v>
      </c>
      <c r="D6" s="190" t="str">
        <f>i_club</f>
        <v/>
      </c>
      <c r="F6" s="190"/>
      <c r="G6" s="56"/>
    </row>
    <row r="7" spans="1:7" s="4" customFormat="1" ht="18" customHeight="1" x14ac:dyDescent="0.2">
      <c r="A7" s="171" t="s">
        <v>1372</v>
      </c>
      <c r="B7" s="205">
        <f>i_annee_formation</f>
        <v>2020</v>
      </c>
      <c r="C7" s="171" t="s">
        <v>1375</v>
      </c>
      <c r="D7" s="197">
        <f>i_c_club</f>
        <v>0</v>
      </c>
      <c r="F7" s="191"/>
      <c r="G7" s="56"/>
    </row>
    <row r="8" spans="1:7" s="4" customFormat="1" ht="6" customHeight="1" x14ac:dyDescent="0.2">
      <c r="A8" s="99"/>
      <c r="B8" s="205"/>
      <c r="C8" s="194"/>
      <c r="D8" s="198"/>
      <c r="F8" s="192"/>
      <c r="G8" s="173"/>
    </row>
    <row r="9" spans="1:7" s="4" customFormat="1" ht="18" customHeight="1" x14ac:dyDescent="0.2">
      <c r="A9" s="97" t="s">
        <v>1373</v>
      </c>
      <c r="B9" s="204" t="str">
        <f>i_type_formation&amp;" - "&amp;'Infos Formation'!B22</f>
        <v>Choisir… - Choisir…</v>
      </c>
      <c r="C9" s="104" t="s">
        <v>93</v>
      </c>
      <c r="D9" s="190">
        <f>i_c_postal</f>
        <v>0</v>
      </c>
      <c r="F9" s="193"/>
      <c r="G9" s="57"/>
    </row>
    <row r="10" spans="1:7" s="4" customFormat="1" ht="18" customHeight="1" x14ac:dyDescent="0.2">
      <c r="A10" s="97" t="s">
        <v>107</v>
      </c>
      <c r="B10" s="204" t="str">
        <f>i_num_formation</f>
        <v>Choisir…</v>
      </c>
      <c r="C10" s="171" t="s">
        <v>94</v>
      </c>
      <c r="D10" s="190">
        <f>i_ville</f>
        <v>0</v>
      </c>
      <c r="F10" s="190"/>
      <c r="G10" s="56"/>
    </row>
    <row r="11" spans="1:7" s="4" customFormat="1" ht="9.75" customHeight="1" x14ac:dyDescent="0.2">
      <c r="A11" s="99"/>
      <c r="B11" s="205"/>
      <c r="C11" s="195"/>
      <c r="D11" s="170"/>
      <c r="F11" s="173"/>
      <c r="G11" s="173"/>
    </row>
    <row r="12" spans="1:7" s="4" customFormat="1" ht="18" customHeight="1" x14ac:dyDescent="0.2">
      <c r="A12" s="97" t="s">
        <v>172</v>
      </c>
      <c r="B12" s="204" t="str">
        <f>IF(i_nom_formateur2&gt;0,i_nom_formateur2,"")</f>
        <v>Choisir…</v>
      </c>
      <c r="C12" s="98" t="s">
        <v>169</v>
      </c>
      <c r="D12" s="170" t="str">
        <f>i_niv_formateur2</f>
        <v/>
      </c>
      <c r="F12" s="173"/>
      <c r="G12" s="56"/>
    </row>
    <row r="13" spans="1:7" s="4" customFormat="1" ht="18" customHeight="1" x14ac:dyDescent="0.2">
      <c r="A13" s="97"/>
      <c r="B13" s="196"/>
      <c r="C13" s="98"/>
      <c r="D13" s="170"/>
      <c r="F13" s="173"/>
      <c r="G13" s="56"/>
    </row>
    <row r="14" spans="1:7" s="21" customFormat="1" ht="20.100000000000001" customHeight="1" x14ac:dyDescent="0.25">
      <c r="A14" s="22"/>
      <c r="B14" s="23"/>
      <c r="C14" s="20"/>
      <c r="D14" s="20"/>
      <c r="E14" s="20"/>
      <c r="F14" s="20"/>
      <c r="G14" s="20"/>
    </row>
    <row r="15" spans="1:7" s="21" customFormat="1" ht="20.100000000000001" customHeight="1" x14ac:dyDescent="0.25">
      <c r="A15" s="219" t="s">
        <v>67</v>
      </c>
      <c r="B15" s="220"/>
      <c r="C15" s="436" t="s">
        <v>19</v>
      </c>
      <c r="D15" s="437" t="s">
        <v>20</v>
      </c>
      <c r="E15" s="437" t="s">
        <v>21</v>
      </c>
      <c r="F15" s="438" t="s">
        <v>22</v>
      </c>
      <c r="G15" s="20"/>
    </row>
    <row r="16" spans="1:7" s="21" customFormat="1" ht="20.100000000000001" customHeight="1" x14ac:dyDescent="0.25">
      <c r="A16" s="223"/>
      <c r="B16" s="228" t="s">
        <v>23</v>
      </c>
      <c r="C16" s="439"/>
      <c r="D16" s="439"/>
      <c r="E16" s="439"/>
      <c r="F16" s="439"/>
      <c r="G16" s="20"/>
    </row>
    <row r="17" spans="1:7" s="21" customFormat="1" ht="20.100000000000001" customHeight="1" x14ac:dyDescent="0.25">
      <c r="A17" s="224"/>
      <c r="B17" s="229" t="s">
        <v>24</v>
      </c>
      <c r="C17" s="439"/>
      <c r="D17" s="439"/>
      <c r="E17" s="439"/>
      <c r="F17" s="439"/>
      <c r="G17" s="20"/>
    </row>
    <row r="18" spans="1:7" s="21" customFormat="1" ht="20.100000000000001" customHeight="1" x14ac:dyDescent="0.25">
      <c r="A18" s="224"/>
      <c r="B18" s="229" t="s">
        <v>25</v>
      </c>
      <c r="C18" s="439"/>
      <c r="D18" s="439"/>
      <c r="E18" s="439"/>
      <c r="F18" s="439"/>
      <c r="G18" s="20"/>
    </row>
    <row r="19" spans="1:7" s="21" customFormat="1" ht="20.100000000000001" customHeight="1" x14ac:dyDescent="0.25">
      <c r="A19" s="224"/>
      <c r="B19" s="228" t="s">
        <v>26</v>
      </c>
      <c r="C19" s="439"/>
      <c r="D19" s="439"/>
      <c r="E19" s="439"/>
      <c r="F19" s="439"/>
      <c r="G19" s="20"/>
    </row>
    <row r="20" spans="1:7" s="21" customFormat="1" ht="20.100000000000001" customHeight="1" x14ac:dyDescent="0.25">
      <c r="A20" s="225"/>
      <c r="B20" s="228" t="s">
        <v>27</v>
      </c>
      <c r="C20" s="439"/>
      <c r="D20" s="439"/>
      <c r="E20" s="439"/>
      <c r="F20" s="439"/>
      <c r="G20" s="20"/>
    </row>
    <row r="21" spans="1:7" s="21" customFormat="1" ht="20.100000000000001" customHeight="1" x14ac:dyDescent="0.25">
      <c r="A21" s="226"/>
      <c r="B21" s="228" t="s">
        <v>28</v>
      </c>
      <c r="C21" s="439"/>
      <c r="D21" s="439"/>
      <c r="E21" s="439"/>
      <c r="F21" s="439"/>
      <c r="G21" s="20"/>
    </row>
    <row r="22" spans="1:7" s="21" customFormat="1" ht="20.100000000000001" customHeight="1" x14ac:dyDescent="0.25">
      <c r="A22" s="22"/>
      <c r="B22" s="23"/>
      <c r="C22" s="418"/>
      <c r="D22" s="418"/>
      <c r="E22" s="418"/>
      <c r="F22" s="418"/>
      <c r="G22" s="20"/>
    </row>
    <row r="23" spans="1:7" s="21" customFormat="1" ht="20.100000000000001" customHeight="1" x14ac:dyDescent="0.25">
      <c r="A23" s="219" t="s">
        <v>29</v>
      </c>
      <c r="B23" s="220"/>
      <c r="C23" s="436" t="s">
        <v>19</v>
      </c>
      <c r="D23" s="437" t="s">
        <v>20</v>
      </c>
      <c r="E23" s="437" t="s">
        <v>21</v>
      </c>
      <c r="F23" s="438" t="s">
        <v>22</v>
      </c>
      <c r="G23" s="20"/>
    </row>
    <row r="24" spans="1:7" s="21" customFormat="1" ht="20.100000000000001" customHeight="1" x14ac:dyDescent="0.25">
      <c r="A24" s="223"/>
      <c r="B24" s="228" t="s">
        <v>30</v>
      </c>
      <c r="C24" s="439"/>
      <c r="D24" s="439"/>
      <c r="E24" s="439"/>
      <c r="F24" s="439"/>
      <c r="G24" s="20"/>
    </row>
    <row r="25" spans="1:7" s="21" customFormat="1" ht="20.100000000000001" customHeight="1" x14ac:dyDescent="0.25">
      <c r="A25" s="224"/>
      <c r="B25" s="229" t="s">
        <v>31</v>
      </c>
      <c r="C25" s="439"/>
      <c r="D25" s="439"/>
      <c r="E25" s="439"/>
      <c r="F25" s="439"/>
      <c r="G25" s="20"/>
    </row>
    <row r="26" spans="1:7" s="21" customFormat="1" ht="20.100000000000001" customHeight="1" x14ac:dyDescent="0.25">
      <c r="A26" s="224"/>
      <c r="B26" s="229" t="s">
        <v>32</v>
      </c>
      <c r="C26" s="439"/>
      <c r="D26" s="439"/>
      <c r="E26" s="439"/>
      <c r="F26" s="439"/>
      <c r="G26" s="20"/>
    </row>
    <row r="27" spans="1:7" s="21" customFormat="1" ht="20.100000000000001" customHeight="1" x14ac:dyDescent="0.25">
      <c r="A27" s="224"/>
      <c r="B27" s="228" t="s">
        <v>33</v>
      </c>
      <c r="C27" s="439"/>
      <c r="D27" s="439"/>
      <c r="E27" s="439"/>
      <c r="F27" s="439"/>
      <c r="G27" s="20"/>
    </row>
    <row r="28" spans="1:7" s="21" customFormat="1" ht="20.100000000000001" customHeight="1" x14ac:dyDescent="0.25">
      <c r="A28" s="225"/>
      <c r="B28" s="228" t="s">
        <v>34</v>
      </c>
      <c r="C28" s="439"/>
      <c r="D28" s="439"/>
      <c r="E28" s="439"/>
      <c r="F28" s="439"/>
      <c r="G28" s="20"/>
    </row>
    <row r="29" spans="1:7" s="21" customFormat="1" ht="20.100000000000001" customHeight="1" x14ac:dyDescent="0.25">
      <c r="A29" s="226"/>
      <c r="B29" s="228" t="s">
        <v>35</v>
      </c>
      <c r="C29" s="439"/>
      <c r="D29" s="439"/>
      <c r="E29" s="439"/>
      <c r="F29" s="439"/>
      <c r="G29" s="20"/>
    </row>
    <row r="30" spans="1:7" s="21" customFormat="1" ht="20.100000000000001" customHeight="1" x14ac:dyDescent="0.25">
      <c r="A30" s="22"/>
      <c r="B30" s="23"/>
      <c r="C30" s="418"/>
      <c r="D30" s="418"/>
      <c r="E30" s="418"/>
      <c r="F30" s="418"/>
      <c r="G30" s="20"/>
    </row>
    <row r="31" spans="1:7" s="21" customFormat="1" ht="20.100000000000001" customHeight="1" x14ac:dyDescent="0.25">
      <c r="A31" s="219" t="s">
        <v>66</v>
      </c>
      <c r="B31" s="220"/>
      <c r="C31" s="436" t="s">
        <v>19</v>
      </c>
      <c r="D31" s="437" t="s">
        <v>20</v>
      </c>
      <c r="E31" s="437" t="s">
        <v>21</v>
      </c>
      <c r="F31" s="438" t="s">
        <v>22</v>
      </c>
      <c r="G31" s="20"/>
    </row>
    <row r="32" spans="1:7" s="21" customFormat="1" ht="20.100000000000001" customHeight="1" x14ac:dyDescent="0.25">
      <c r="A32" s="223"/>
      <c r="B32" s="221" t="s">
        <v>36</v>
      </c>
      <c r="C32" s="440"/>
      <c r="D32" s="440"/>
      <c r="E32" s="440"/>
      <c r="F32" s="441"/>
      <c r="G32" s="20"/>
    </row>
    <row r="33" spans="1:7" s="21" customFormat="1" ht="20.100000000000001" customHeight="1" x14ac:dyDescent="0.25">
      <c r="A33" s="224"/>
      <c r="B33" s="222" t="s">
        <v>37</v>
      </c>
      <c r="C33" s="442"/>
      <c r="D33" s="442"/>
      <c r="E33" s="442"/>
      <c r="F33" s="443"/>
      <c r="G33" s="20"/>
    </row>
    <row r="34" spans="1:7" s="21" customFormat="1" ht="20.100000000000001" customHeight="1" x14ac:dyDescent="0.25">
      <c r="A34" s="224"/>
      <c r="B34" s="222" t="s">
        <v>38</v>
      </c>
      <c r="C34" s="442"/>
      <c r="D34" s="442"/>
      <c r="E34" s="442"/>
      <c r="F34" s="443"/>
      <c r="G34" s="20"/>
    </row>
    <row r="35" spans="1:7" s="21" customFormat="1" ht="20.100000000000001" customHeight="1" x14ac:dyDescent="0.25">
      <c r="A35" s="224"/>
      <c r="B35" s="222" t="s">
        <v>39</v>
      </c>
      <c r="C35" s="442"/>
      <c r="D35" s="442"/>
      <c r="E35" s="442"/>
      <c r="F35" s="443"/>
      <c r="G35" s="20"/>
    </row>
    <row r="36" spans="1:7" s="21" customFormat="1" ht="20.100000000000001" customHeight="1" x14ac:dyDescent="0.25">
      <c r="A36" s="226"/>
      <c r="B36" s="227" t="s">
        <v>40</v>
      </c>
      <c r="C36" s="444"/>
      <c r="D36" s="444"/>
      <c r="E36" s="444"/>
      <c r="F36" s="445"/>
      <c r="G36" s="20"/>
    </row>
    <row r="37" spans="1:7" s="21" customFormat="1" ht="20.100000000000001" customHeight="1" x14ac:dyDescent="0.25">
      <c r="A37" s="23"/>
      <c r="B37" s="24"/>
      <c r="C37" s="20"/>
      <c r="D37" s="20"/>
      <c r="E37" s="20"/>
      <c r="F37" s="20"/>
      <c r="G37" s="20"/>
    </row>
    <row r="38" spans="1:7" s="21" customFormat="1" ht="20.100000000000001" customHeight="1" x14ac:dyDescent="0.25">
      <c r="A38" s="22"/>
      <c r="B38" s="23"/>
      <c r="C38" s="20"/>
      <c r="D38" s="20"/>
      <c r="E38" s="20"/>
      <c r="F38" s="20"/>
      <c r="G38" s="20"/>
    </row>
    <row r="41" spans="1:7" s="29" customFormat="1" ht="15.75" customHeight="1" x14ac:dyDescent="0.25">
      <c r="A41" s="25"/>
      <c r="B41" s="25"/>
      <c r="C41" s="26"/>
      <c r="D41" s="27"/>
      <c r="E41" s="27"/>
      <c r="F41" s="26"/>
      <c r="G41" s="28"/>
    </row>
    <row r="42" spans="1:7" s="29" customFormat="1" ht="20.100000000000001" customHeight="1" x14ac:dyDescent="0.25">
      <c r="A42" s="745" t="s">
        <v>41</v>
      </c>
      <c r="B42" s="746"/>
      <c r="C42" s="62"/>
      <c r="D42" s="62"/>
      <c r="E42" s="62"/>
      <c r="F42" s="63"/>
      <c r="G42" s="28"/>
    </row>
    <row r="43" spans="1:7" s="29" customFormat="1" ht="18" customHeight="1" x14ac:dyDescent="0.25">
      <c r="A43" s="759" t="s">
        <v>42</v>
      </c>
      <c r="B43" s="760"/>
      <c r="C43" s="760"/>
      <c r="D43" s="760"/>
      <c r="E43" s="760"/>
      <c r="F43" s="761"/>
      <c r="G43" s="28"/>
    </row>
    <row r="44" spans="1:7" s="29" customFormat="1" ht="90" customHeight="1" x14ac:dyDescent="0.25">
      <c r="A44" s="771"/>
      <c r="B44" s="772"/>
      <c r="C44" s="772"/>
      <c r="D44" s="772"/>
      <c r="E44" s="772"/>
      <c r="F44" s="773"/>
      <c r="G44" s="28"/>
    </row>
    <row r="45" spans="1:7" s="29" customFormat="1" ht="6" customHeight="1" x14ac:dyDescent="0.25">
      <c r="A45" s="32"/>
      <c r="B45" s="25"/>
      <c r="C45" s="26"/>
      <c r="D45" s="27"/>
      <c r="E45" s="27"/>
      <c r="F45" s="31"/>
      <c r="G45" s="28"/>
    </row>
    <row r="46" spans="1:7" s="29" customFormat="1" ht="18" customHeight="1" x14ac:dyDescent="0.25">
      <c r="A46" s="762" t="s">
        <v>43</v>
      </c>
      <c r="B46" s="763"/>
      <c r="C46" s="763"/>
      <c r="D46" s="763"/>
      <c r="E46" s="763"/>
      <c r="F46" s="764"/>
      <c r="G46" s="28"/>
    </row>
    <row r="47" spans="1:7" s="29" customFormat="1" ht="90" customHeight="1" x14ac:dyDescent="0.25">
      <c r="A47" s="739"/>
      <c r="B47" s="740"/>
      <c r="C47" s="740"/>
      <c r="D47" s="740"/>
      <c r="E47" s="740"/>
      <c r="F47" s="741"/>
      <c r="G47" s="28"/>
    </row>
    <row r="48" spans="1:7" s="29" customFormat="1" ht="6" customHeight="1" x14ac:dyDescent="0.25">
      <c r="A48" s="32"/>
      <c r="B48" s="25"/>
      <c r="C48" s="26"/>
      <c r="D48" s="27"/>
      <c r="E48" s="27"/>
      <c r="F48" s="31"/>
      <c r="G48" s="28"/>
    </row>
    <row r="49" spans="1:7" s="29" customFormat="1" ht="20.100000000000001" customHeight="1" x14ac:dyDescent="0.25">
      <c r="A49" s="747" t="s">
        <v>44</v>
      </c>
      <c r="B49" s="748"/>
      <c r="C49" s="230"/>
      <c r="D49" s="230"/>
      <c r="E49" s="230"/>
      <c r="F49" s="231"/>
      <c r="G49" s="28"/>
    </row>
    <row r="50" spans="1:7" s="29" customFormat="1" ht="18" customHeight="1" x14ac:dyDescent="0.25">
      <c r="A50" s="232" t="s">
        <v>45</v>
      </c>
      <c r="B50" s="233"/>
      <c r="C50" s="446" t="s">
        <v>60</v>
      </c>
      <c r="D50" s="233" t="s">
        <v>61</v>
      </c>
      <c r="E50" s="446" t="s">
        <v>62</v>
      </c>
      <c r="F50" s="447" t="s">
        <v>63</v>
      </c>
      <c r="G50" s="28"/>
    </row>
    <row r="51" spans="1:7" s="29" customFormat="1" ht="18" customHeight="1" x14ac:dyDescent="0.25">
      <c r="A51" s="742" t="s">
        <v>46</v>
      </c>
      <c r="B51" s="743"/>
      <c r="C51" s="743"/>
      <c r="D51" s="743"/>
      <c r="E51" s="743"/>
      <c r="F51" s="744"/>
      <c r="G51" s="28"/>
    </row>
    <row r="52" spans="1:7" s="29" customFormat="1" ht="49.5" customHeight="1" x14ac:dyDescent="0.25">
      <c r="A52" s="765"/>
      <c r="B52" s="766"/>
      <c r="C52" s="766"/>
      <c r="D52" s="766"/>
      <c r="E52" s="766"/>
      <c r="F52" s="767"/>
      <c r="G52" s="28"/>
    </row>
    <row r="53" spans="1:7" s="29" customFormat="1" ht="6" customHeight="1" x14ac:dyDescent="0.25">
      <c r="A53" s="237"/>
      <c r="B53" s="25"/>
      <c r="C53" s="26"/>
      <c r="D53" s="27"/>
      <c r="E53" s="27"/>
      <c r="F53" s="26"/>
    </row>
    <row r="54" spans="1:7" s="29" customFormat="1" ht="24" customHeight="1" x14ac:dyDescent="0.25">
      <c r="A54" s="753" t="s">
        <v>59</v>
      </c>
      <c r="B54" s="754"/>
      <c r="C54" s="754"/>
      <c r="D54" s="754"/>
      <c r="E54" s="754"/>
      <c r="F54" s="755"/>
      <c r="G54" s="28"/>
    </row>
    <row r="55" spans="1:7" s="29" customFormat="1" ht="90" customHeight="1" x14ac:dyDescent="0.25">
      <c r="A55" s="768"/>
      <c r="B55" s="769"/>
      <c r="C55" s="769"/>
      <c r="D55" s="769"/>
      <c r="E55" s="769"/>
      <c r="F55" s="770"/>
      <c r="G55" s="28"/>
    </row>
    <row r="56" spans="1:7" s="29" customFormat="1" ht="6" customHeight="1" x14ac:dyDescent="0.25">
      <c r="A56" s="39"/>
      <c r="B56" s="25"/>
      <c r="C56" s="26"/>
      <c r="D56" s="27"/>
      <c r="E56" s="27"/>
      <c r="F56" s="26"/>
    </row>
    <row r="57" spans="1:7" s="29" customFormat="1" ht="18" customHeight="1" x14ac:dyDescent="0.25">
      <c r="A57" s="750" t="s">
        <v>49</v>
      </c>
      <c r="B57" s="751"/>
      <c r="C57" s="751"/>
      <c r="D57" s="751"/>
      <c r="E57" s="751"/>
      <c r="F57" s="752"/>
      <c r="G57" s="28"/>
    </row>
    <row r="58" spans="1:7" s="29" customFormat="1" ht="90" customHeight="1" x14ac:dyDescent="0.25">
      <c r="A58" s="768"/>
      <c r="B58" s="769"/>
      <c r="C58" s="769"/>
      <c r="D58" s="769"/>
      <c r="E58" s="769"/>
      <c r="F58" s="770"/>
      <c r="G58" s="28"/>
    </row>
    <row r="59" spans="1:7" s="29" customFormat="1" ht="6" customHeight="1" x14ac:dyDescent="0.25">
      <c r="A59" s="58"/>
      <c r="B59" s="58"/>
      <c r="C59" s="58"/>
      <c r="D59" s="58"/>
      <c r="E59" s="58"/>
      <c r="F59" s="58"/>
    </row>
    <row r="60" spans="1:7" s="29" customFormat="1" ht="24" customHeight="1" x14ac:dyDescent="0.25">
      <c r="A60" s="756" t="s">
        <v>50</v>
      </c>
      <c r="B60" s="757"/>
      <c r="C60" s="757"/>
      <c r="D60" s="757"/>
      <c r="E60" s="757"/>
      <c r="F60" s="758"/>
      <c r="G60" s="28"/>
    </row>
    <row r="61" spans="1:7" s="29" customFormat="1" ht="60" customHeight="1" x14ac:dyDescent="0.25">
      <c r="A61" s="768"/>
      <c r="B61" s="769"/>
      <c r="C61" s="769"/>
      <c r="D61" s="769"/>
      <c r="E61" s="769"/>
      <c r="F61" s="770"/>
      <c r="G61" s="28"/>
    </row>
    <row r="62" spans="1:7" s="29" customFormat="1" ht="13.5" customHeight="1" x14ac:dyDescent="0.25">
      <c r="A62" s="39"/>
      <c r="B62" s="25"/>
      <c r="C62" s="26"/>
      <c r="D62" s="27"/>
      <c r="E62" s="27"/>
      <c r="F62" s="26"/>
      <c r="G62" s="28"/>
    </row>
    <row r="63" spans="1:7" s="29" customFormat="1" ht="11.25" customHeight="1" x14ac:dyDescent="0.25">
      <c r="A63" s="39"/>
      <c r="B63" s="25"/>
      <c r="C63" s="26"/>
      <c r="D63" s="27"/>
      <c r="E63" s="27"/>
      <c r="F63" s="26"/>
      <c r="G63" s="28"/>
    </row>
    <row r="64" spans="1:7" s="29" customFormat="1" ht="11.25" customHeight="1" x14ac:dyDescent="0.25">
      <c r="A64" s="39"/>
      <c r="B64" s="25"/>
      <c r="C64" s="26"/>
      <c r="D64" s="27"/>
      <c r="E64" s="27"/>
      <c r="F64" s="26"/>
      <c r="G64" s="28"/>
    </row>
    <row r="65" spans="1:7" s="21" customFormat="1" ht="32.25" customHeight="1" x14ac:dyDescent="0.25">
      <c r="A65" s="235"/>
      <c r="B65" s="235"/>
      <c r="C65" s="236" t="s">
        <v>19</v>
      </c>
      <c r="D65" s="236" t="s">
        <v>20</v>
      </c>
      <c r="E65" s="236" t="s">
        <v>21</v>
      </c>
      <c r="F65" s="236" t="s">
        <v>22</v>
      </c>
      <c r="G65" s="20"/>
    </row>
    <row r="66" spans="1:7" s="21" customFormat="1" ht="32.25" customHeight="1" x14ac:dyDescent="0.25">
      <c r="A66" s="749" t="s">
        <v>51</v>
      </c>
      <c r="B66" s="749"/>
      <c r="C66" s="442"/>
      <c r="D66" s="442"/>
      <c r="E66" s="442"/>
      <c r="F66" s="442"/>
      <c r="G66" s="20"/>
    </row>
    <row r="67" spans="1:7" s="29" customFormat="1" ht="20.100000000000001" customHeight="1" x14ac:dyDescent="0.25">
      <c r="A67" s="40"/>
      <c r="B67" s="40"/>
      <c r="C67" s="41"/>
      <c r="D67" s="42"/>
      <c r="E67" s="42"/>
      <c r="F67" s="41"/>
      <c r="G67" s="28"/>
    </row>
  </sheetData>
  <sheetProtection password="C4C2" sheet="1" objects="1" scenarios="1" selectLockedCells="1"/>
  <mergeCells count="18">
    <mergeCell ref="A42:B42"/>
    <mergeCell ref="A43:F43"/>
    <mergeCell ref="A44:F44"/>
    <mergeCell ref="A2:F2"/>
    <mergeCell ref="A3:F3"/>
    <mergeCell ref="A4:F4"/>
    <mergeCell ref="A51:F51"/>
    <mergeCell ref="A52:F52"/>
    <mergeCell ref="A54:F54"/>
    <mergeCell ref="A46:F46"/>
    <mergeCell ref="A47:F47"/>
    <mergeCell ref="A49:B49"/>
    <mergeCell ref="A60:F60"/>
    <mergeCell ref="A61:F61"/>
    <mergeCell ref="A66:B66"/>
    <mergeCell ref="A55:F55"/>
    <mergeCell ref="A57:F57"/>
    <mergeCell ref="A58:F58"/>
  </mergeCells>
  <dataValidations count="4">
    <dataValidation allowBlank="1" showInputMessage="1" sqref="D6:D7 B6"/>
    <dataValidation allowBlank="1" showInputMessage="1" showErrorMessage="1" promptTitle="Type" prompt="Choisir le niveau" sqref="C12:C13"/>
    <dataValidation allowBlank="1" showErrorMessage="1" promptTitle="Type" prompt="Choisir dans la liste" sqref="G12:G13 D12:D13"/>
    <dataValidation allowBlank="1" showErrorMessage="1" sqref="G10"/>
  </dataValidations>
  <printOptions horizontalCentered="1"/>
  <pageMargins left="0.19685039370078741" right="0.19685039370078741" top="0.19685039370078741" bottom="0.39370078740157483" header="0" footer="0"/>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19"/>
  <sheetViews>
    <sheetView workbookViewId="0">
      <selection activeCell="B2" sqref="B2"/>
    </sheetView>
  </sheetViews>
  <sheetFormatPr baseColWidth="10" defaultRowHeight="15" x14ac:dyDescent="0.25"/>
  <cols>
    <col min="1" max="1" width="15.140625" style="501" customWidth="1"/>
    <col min="2" max="2" width="36.7109375" style="4" bestFit="1" customWidth="1"/>
    <col min="3" max="3" width="7" style="4" customWidth="1"/>
    <col min="4" max="4" width="22.5703125" style="4" bestFit="1" customWidth="1"/>
    <col min="5" max="5" width="6.85546875" style="4" customWidth="1"/>
    <col min="6" max="6" width="20.5703125" style="4" bestFit="1" customWidth="1"/>
    <col min="7" max="7" width="7.85546875" style="4" customWidth="1"/>
    <col min="8" max="8" width="20.5703125" style="4" customWidth="1"/>
  </cols>
  <sheetData>
    <row r="1" spans="1:8" ht="76.5" x14ac:dyDescent="0.25">
      <c r="A1" s="206" t="s">
        <v>198</v>
      </c>
      <c r="B1" s="207" t="s">
        <v>199</v>
      </c>
      <c r="C1" s="208" t="s">
        <v>200</v>
      </c>
      <c r="D1" s="207" t="s">
        <v>201</v>
      </c>
      <c r="E1" s="208" t="s">
        <v>202</v>
      </c>
      <c r="F1" s="207" t="s">
        <v>203</v>
      </c>
      <c r="G1" s="208" t="s">
        <v>204</v>
      </c>
      <c r="H1" s="177" t="s">
        <v>205</v>
      </c>
    </row>
    <row r="2" spans="1:8" x14ac:dyDescent="0.25">
      <c r="A2" s="471" t="s">
        <v>1468</v>
      </c>
      <c r="B2" s="469" t="s">
        <v>179</v>
      </c>
      <c r="C2" s="470" t="s">
        <v>179</v>
      </c>
      <c r="D2" s="469" t="s">
        <v>179</v>
      </c>
      <c r="E2" s="470" t="s">
        <v>179</v>
      </c>
      <c r="F2" s="469" t="s">
        <v>179</v>
      </c>
      <c r="G2" s="470" t="s">
        <v>179</v>
      </c>
      <c r="H2" s="374" t="s">
        <v>179</v>
      </c>
    </row>
    <row r="3" spans="1:8" x14ac:dyDescent="0.25">
      <c r="A3" s="209" t="s">
        <v>1327</v>
      </c>
      <c r="B3" s="7" t="s">
        <v>653</v>
      </c>
      <c r="C3" s="7">
        <v>55</v>
      </c>
      <c r="D3" s="7" t="s">
        <v>145</v>
      </c>
      <c r="E3" s="7">
        <v>1</v>
      </c>
      <c r="F3" s="7" t="s">
        <v>649</v>
      </c>
      <c r="G3" s="7">
        <v>67</v>
      </c>
      <c r="H3" s="210" t="s">
        <v>650</v>
      </c>
    </row>
    <row r="4" spans="1:8" x14ac:dyDescent="0.25">
      <c r="A4" s="209" t="s">
        <v>1324</v>
      </c>
      <c r="B4" s="7" t="s">
        <v>648</v>
      </c>
      <c r="C4" s="7">
        <v>55</v>
      </c>
      <c r="D4" s="7" t="s">
        <v>145</v>
      </c>
      <c r="E4" s="7">
        <v>1</v>
      </c>
      <c r="F4" s="7" t="s">
        <v>649</v>
      </c>
      <c r="G4" s="7">
        <v>67</v>
      </c>
      <c r="H4" s="210" t="s">
        <v>650</v>
      </c>
    </row>
    <row r="5" spans="1:8" x14ac:dyDescent="0.25">
      <c r="A5" s="209" t="s">
        <v>1326</v>
      </c>
      <c r="B5" s="7" t="s">
        <v>652</v>
      </c>
      <c r="C5" s="7">
        <v>55</v>
      </c>
      <c r="D5" s="7" t="s">
        <v>145</v>
      </c>
      <c r="E5" s="7">
        <v>1</v>
      </c>
      <c r="F5" s="7" t="s">
        <v>649</v>
      </c>
      <c r="G5" s="7">
        <v>67</v>
      </c>
      <c r="H5" s="210" t="s">
        <v>650</v>
      </c>
    </row>
    <row r="6" spans="1:8" x14ac:dyDescent="0.25">
      <c r="A6" s="209" t="s">
        <v>1325</v>
      </c>
      <c r="B6" s="7" t="s">
        <v>651</v>
      </c>
      <c r="C6" s="7">
        <v>55</v>
      </c>
      <c r="D6" s="7" t="s">
        <v>145</v>
      </c>
      <c r="E6" s="7">
        <v>1</v>
      </c>
      <c r="F6" s="7" t="s">
        <v>649</v>
      </c>
      <c r="G6" s="7">
        <v>67</v>
      </c>
      <c r="H6" s="210" t="s">
        <v>650</v>
      </c>
    </row>
    <row r="7" spans="1:8" x14ac:dyDescent="0.25">
      <c r="A7" s="209" t="s">
        <v>1331</v>
      </c>
      <c r="B7" s="7" t="s">
        <v>658</v>
      </c>
      <c r="C7" s="7">
        <v>55</v>
      </c>
      <c r="D7" s="7" t="s">
        <v>145</v>
      </c>
      <c r="E7" s="7">
        <v>1</v>
      </c>
      <c r="F7" s="7" t="s">
        <v>649</v>
      </c>
      <c r="G7" s="7">
        <v>68</v>
      </c>
      <c r="H7" s="210" t="s">
        <v>655</v>
      </c>
    </row>
    <row r="8" spans="1:8" x14ac:dyDescent="0.25">
      <c r="A8" s="209" t="s">
        <v>1328</v>
      </c>
      <c r="B8" s="7" t="s">
        <v>654</v>
      </c>
      <c r="C8" s="7">
        <v>55</v>
      </c>
      <c r="D8" s="7" t="s">
        <v>145</v>
      </c>
      <c r="E8" s="7">
        <v>1</v>
      </c>
      <c r="F8" s="7" t="s">
        <v>649</v>
      </c>
      <c r="G8" s="7">
        <v>68</v>
      </c>
      <c r="H8" s="210" t="s">
        <v>655</v>
      </c>
    </row>
    <row r="9" spans="1:8" x14ac:dyDescent="0.25">
      <c r="A9" s="209" t="s">
        <v>1329</v>
      </c>
      <c r="B9" s="7" t="s">
        <v>656</v>
      </c>
      <c r="C9" s="7">
        <v>55</v>
      </c>
      <c r="D9" s="7" t="s">
        <v>145</v>
      </c>
      <c r="E9" s="7">
        <v>1</v>
      </c>
      <c r="F9" s="7" t="s">
        <v>649</v>
      </c>
      <c r="G9" s="7">
        <v>68</v>
      </c>
      <c r="H9" s="210" t="s">
        <v>655</v>
      </c>
    </row>
    <row r="10" spans="1:8" x14ac:dyDescent="0.25">
      <c r="A10" s="209" t="s">
        <v>1330</v>
      </c>
      <c r="B10" s="7" t="s">
        <v>657</v>
      </c>
      <c r="C10" s="7">
        <v>55</v>
      </c>
      <c r="D10" s="7" t="s">
        <v>145</v>
      </c>
      <c r="E10" s="7">
        <v>1</v>
      </c>
      <c r="F10" s="7" t="s">
        <v>649</v>
      </c>
      <c r="G10" s="7">
        <v>68</v>
      </c>
      <c r="H10" s="210" t="s">
        <v>655</v>
      </c>
    </row>
    <row r="11" spans="1:8" x14ac:dyDescent="0.25">
      <c r="A11" s="209" t="s">
        <v>1222</v>
      </c>
      <c r="B11" s="7" t="s">
        <v>364</v>
      </c>
      <c r="C11" s="7">
        <v>62</v>
      </c>
      <c r="D11" s="7" t="s">
        <v>150</v>
      </c>
      <c r="E11" s="7">
        <v>2</v>
      </c>
      <c r="F11" s="7" t="s">
        <v>357</v>
      </c>
      <c r="G11" s="7">
        <v>24</v>
      </c>
      <c r="H11" s="210" t="s">
        <v>358</v>
      </c>
    </row>
    <row r="12" spans="1:8" x14ac:dyDescent="0.25">
      <c r="A12" s="209" t="s">
        <v>1220</v>
      </c>
      <c r="B12" s="7" t="s">
        <v>362</v>
      </c>
      <c r="C12" s="7">
        <v>62</v>
      </c>
      <c r="D12" s="7" t="s">
        <v>150</v>
      </c>
      <c r="E12" s="7">
        <v>2</v>
      </c>
      <c r="F12" s="7" t="s">
        <v>357</v>
      </c>
      <c r="G12" s="7">
        <v>24</v>
      </c>
      <c r="H12" s="210" t="s">
        <v>358</v>
      </c>
    </row>
    <row r="13" spans="1:8" x14ac:dyDescent="0.25">
      <c r="A13" s="209" t="s">
        <v>1221</v>
      </c>
      <c r="B13" s="7" t="s">
        <v>363</v>
      </c>
      <c r="C13" s="7">
        <v>62</v>
      </c>
      <c r="D13" s="7" t="s">
        <v>150</v>
      </c>
      <c r="E13" s="7">
        <v>2</v>
      </c>
      <c r="F13" s="7" t="s">
        <v>357</v>
      </c>
      <c r="G13" s="7">
        <v>24</v>
      </c>
      <c r="H13" s="210" t="s">
        <v>358</v>
      </c>
    </row>
    <row r="14" spans="1:8" x14ac:dyDescent="0.25">
      <c r="A14" s="209" t="s">
        <v>1218</v>
      </c>
      <c r="B14" s="7" t="s">
        <v>360</v>
      </c>
      <c r="C14" s="7">
        <v>62</v>
      </c>
      <c r="D14" s="7" t="s">
        <v>150</v>
      </c>
      <c r="E14" s="7">
        <v>2</v>
      </c>
      <c r="F14" s="7" t="s">
        <v>357</v>
      </c>
      <c r="G14" s="7">
        <v>24</v>
      </c>
      <c r="H14" s="210" t="s">
        <v>358</v>
      </c>
    </row>
    <row r="15" spans="1:8" x14ac:dyDescent="0.25">
      <c r="A15" s="209" t="s">
        <v>1217</v>
      </c>
      <c r="B15" s="7" t="s">
        <v>359</v>
      </c>
      <c r="C15" s="7">
        <v>62</v>
      </c>
      <c r="D15" s="7" t="s">
        <v>150</v>
      </c>
      <c r="E15" s="7">
        <v>2</v>
      </c>
      <c r="F15" s="7" t="s">
        <v>357</v>
      </c>
      <c r="G15" s="7">
        <v>24</v>
      </c>
      <c r="H15" s="210" t="s">
        <v>358</v>
      </c>
    </row>
    <row r="16" spans="1:8" x14ac:dyDescent="0.25">
      <c r="A16" s="209" t="s">
        <v>1223</v>
      </c>
      <c r="B16" s="7" t="s">
        <v>365</v>
      </c>
      <c r="C16" s="7">
        <v>62</v>
      </c>
      <c r="D16" s="7" t="s">
        <v>150</v>
      </c>
      <c r="E16" s="7">
        <v>2</v>
      </c>
      <c r="F16" s="7" t="s">
        <v>357</v>
      </c>
      <c r="G16" s="7">
        <v>24</v>
      </c>
      <c r="H16" s="210" t="s">
        <v>358</v>
      </c>
    </row>
    <row r="17" spans="1:8" x14ac:dyDescent="0.25">
      <c r="A17" s="209" t="s">
        <v>1219</v>
      </c>
      <c r="B17" s="7" t="s">
        <v>361</v>
      </c>
      <c r="C17" s="7">
        <v>62</v>
      </c>
      <c r="D17" s="7" t="s">
        <v>150</v>
      </c>
      <c r="E17" s="7">
        <v>2</v>
      </c>
      <c r="F17" s="7" t="s">
        <v>357</v>
      </c>
      <c r="G17" s="7">
        <v>24</v>
      </c>
      <c r="H17" s="210" t="s">
        <v>358</v>
      </c>
    </row>
    <row r="18" spans="1:8" x14ac:dyDescent="0.25">
      <c r="A18" s="209" t="s">
        <v>1355</v>
      </c>
      <c r="B18" s="7" t="s">
        <v>828</v>
      </c>
      <c r="C18" s="7">
        <v>62</v>
      </c>
      <c r="D18" s="7" t="s">
        <v>150</v>
      </c>
      <c r="E18" s="7">
        <v>2</v>
      </c>
      <c r="F18" s="7" t="s">
        <v>357</v>
      </c>
      <c r="G18" s="7">
        <v>24</v>
      </c>
      <c r="H18" s="210" t="s">
        <v>358</v>
      </c>
    </row>
    <row r="19" spans="1:8" x14ac:dyDescent="0.25">
      <c r="A19" s="209" t="s">
        <v>1357</v>
      </c>
      <c r="B19" s="7" t="s">
        <v>835</v>
      </c>
      <c r="C19" s="7">
        <v>62</v>
      </c>
      <c r="D19" s="7" t="s">
        <v>150</v>
      </c>
      <c r="E19" s="7">
        <v>2</v>
      </c>
      <c r="F19" s="7" t="s">
        <v>357</v>
      </c>
      <c r="G19" s="7">
        <v>24</v>
      </c>
      <c r="H19" s="210" t="s">
        <v>358</v>
      </c>
    </row>
    <row r="20" spans="1:8" x14ac:dyDescent="0.25">
      <c r="A20" s="209" t="s">
        <v>1233</v>
      </c>
      <c r="B20" s="7" t="s">
        <v>429</v>
      </c>
      <c r="C20" s="7">
        <v>62</v>
      </c>
      <c r="D20" s="7" t="s">
        <v>150</v>
      </c>
      <c r="E20" s="7">
        <v>2</v>
      </c>
      <c r="F20" s="7" t="s">
        <v>357</v>
      </c>
      <c r="G20" s="7">
        <v>33</v>
      </c>
      <c r="H20" s="210" t="s">
        <v>425</v>
      </c>
    </row>
    <row r="21" spans="1:8" x14ac:dyDescent="0.25">
      <c r="A21" s="209" t="s">
        <v>1247</v>
      </c>
      <c r="B21" s="7" t="s">
        <v>443</v>
      </c>
      <c r="C21" s="7">
        <v>62</v>
      </c>
      <c r="D21" s="7" t="s">
        <v>150</v>
      </c>
      <c r="E21" s="7">
        <v>2</v>
      </c>
      <c r="F21" s="7" t="s">
        <v>357</v>
      </c>
      <c r="G21" s="7">
        <v>33</v>
      </c>
      <c r="H21" s="210" t="s">
        <v>425</v>
      </c>
    </row>
    <row r="22" spans="1:8" x14ac:dyDescent="0.25">
      <c r="A22" s="209" t="s">
        <v>1244</v>
      </c>
      <c r="B22" s="7" t="s">
        <v>440</v>
      </c>
      <c r="C22" s="7">
        <v>62</v>
      </c>
      <c r="D22" s="7" t="s">
        <v>150</v>
      </c>
      <c r="E22" s="7">
        <v>2</v>
      </c>
      <c r="F22" s="7" t="s">
        <v>357</v>
      </c>
      <c r="G22" s="7">
        <v>33</v>
      </c>
      <c r="H22" s="210" t="s">
        <v>425</v>
      </c>
    </row>
    <row r="23" spans="1:8" x14ac:dyDescent="0.25">
      <c r="A23" s="209" t="s">
        <v>1230</v>
      </c>
      <c r="B23" s="7" t="s">
        <v>426</v>
      </c>
      <c r="C23" s="7">
        <v>62</v>
      </c>
      <c r="D23" s="7" t="s">
        <v>150</v>
      </c>
      <c r="E23" s="7">
        <v>2</v>
      </c>
      <c r="F23" s="7" t="s">
        <v>357</v>
      </c>
      <c r="G23" s="7">
        <v>33</v>
      </c>
      <c r="H23" s="210" t="s">
        <v>425</v>
      </c>
    </row>
    <row r="24" spans="1:8" x14ac:dyDescent="0.25">
      <c r="A24" s="209" t="s">
        <v>1236</v>
      </c>
      <c r="B24" s="7" t="s">
        <v>432</v>
      </c>
      <c r="C24" s="7">
        <v>62</v>
      </c>
      <c r="D24" s="7" t="s">
        <v>150</v>
      </c>
      <c r="E24" s="7">
        <v>2</v>
      </c>
      <c r="F24" s="7" t="s">
        <v>357</v>
      </c>
      <c r="G24" s="7">
        <v>33</v>
      </c>
      <c r="H24" s="210" t="s">
        <v>425</v>
      </c>
    </row>
    <row r="25" spans="1:8" x14ac:dyDescent="0.25">
      <c r="A25" s="209" t="s">
        <v>1241</v>
      </c>
      <c r="B25" s="7" t="s">
        <v>437</v>
      </c>
      <c r="C25" s="7">
        <v>62</v>
      </c>
      <c r="D25" s="7" t="s">
        <v>150</v>
      </c>
      <c r="E25" s="7">
        <v>2</v>
      </c>
      <c r="F25" s="7" t="s">
        <v>357</v>
      </c>
      <c r="G25" s="7">
        <v>33</v>
      </c>
      <c r="H25" s="210" t="s">
        <v>425</v>
      </c>
    </row>
    <row r="26" spans="1:8" x14ac:dyDescent="0.25">
      <c r="A26" s="209" t="s">
        <v>1235</v>
      </c>
      <c r="B26" s="7" t="s">
        <v>431</v>
      </c>
      <c r="C26" s="7">
        <v>62</v>
      </c>
      <c r="D26" s="7" t="s">
        <v>150</v>
      </c>
      <c r="E26" s="7">
        <v>2</v>
      </c>
      <c r="F26" s="7" t="s">
        <v>357</v>
      </c>
      <c r="G26" s="7">
        <v>33</v>
      </c>
      <c r="H26" s="210" t="s">
        <v>425</v>
      </c>
    </row>
    <row r="27" spans="1:8" x14ac:dyDescent="0.25">
      <c r="A27" s="209" t="s">
        <v>1240</v>
      </c>
      <c r="B27" s="7" t="s">
        <v>436</v>
      </c>
      <c r="C27" s="7">
        <v>62</v>
      </c>
      <c r="D27" s="7" t="s">
        <v>150</v>
      </c>
      <c r="E27" s="7">
        <v>2</v>
      </c>
      <c r="F27" s="7" t="s">
        <v>357</v>
      </c>
      <c r="G27" s="7">
        <v>33</v>
      </c>
      <c r="H27" s="210" t="s">
        <v>425</v>
      </c>
    </row>
    <row r="28" spans="1:8" x14ac:dyDescent="0.25">
      <c r="A28" s="209" t="s">
        <v>1234</v>
      </c>
      <c r="B28" s="7" t="s">
        <v>430</v>
      </c>
      <c r="C28" s="7">
        <v>62</v>
      </c>
      <c r="D28" s="7" t="s">
        <v>150</v>
      </c>
      <c r="E28" s="7">
        <v>2</v>
      </c>
      <c r="F28" s="7" t="s">
        <v>357</v>
      </c>
      <c r="G28" s="7">
        <v>33</v>
      </c>
      <c r="H28" s="210" t="s">
        <v>425</v>
      </c>
    </row>
    <row r="29" spans="1:8" x14ac:dyDescent="0.25">
      <c r="A29" s="209" t="s">
        <v>1246</v>
      </c>
      <c r="B29" s="7" t="s">
        <v>442</v>
      </c>
      <c r="C29" s="7">
        <v>62</v>
      </c>
      <c r="D29" s="7" t="s">
        <v>150</v>
      </c>
      <c r="E29" s="7">
        <v>2</v>
      </c>
      <c r="F29" s="7" t="s">
        <v>357</v>
      </c>
      <c r="G29" s="7">
        <v>33</v>
      </c>
      <c r="H29" s="210" t="s">
        <v>425</v>
      </c>
    </row>
    <row r="30" spans="1:8" x14ac:dyDescent="0.25">
      <c r="A30" s="209" t="s">
        <v>1245</v>
      </c>
      <c r="B30" s="7" t="s">
        <v>441</v>
      </c>
      <c r="C30" s="7">
        <v>62</v>
      </c>
      <c r="D30" s="7" t="s">
        <v>150</v>
      </c>
      <c r="E30" s="7">
        <v>2</v>
      </c>
      <c r="F30" s="7" t="s">
        <v>357</v>
      </c>
      <c r="G30" s="7">
        <v>33</v>
      </c>
      <c r="H30" s="210" t="s">
        <v>425</v>
      </c>
    </row>
    <row r="31" spans="1:8" x14ac:dyDescent="0.25">
      <c r="A31" s="209" t="s">
        <v>1239</v>
      </c>
      <c r="B31" s="7" t="s">
        <v>435</v>
      </c>
      <c r="C31" s="7">
        <v>62</v>
      </c>
      <c r="D31" s="7" t="s">
        <v>150</v>
      </c>
      <c r="E31" s="7">
        <v>2</v>
      </c>
      <c r="F31" s="7" t="s">
        <v>357</v>
      </c>
      <c r="G31" s="7">
        <v>33</v>
      </c>
      <c r="H31" s="210" t="s">
        <v>425</v>
      </c>
    </row>
    <row r="32" spans="1:8" x14ac:dyDescent="0.25">
      <c r="A32" s="209" t="s">
        <v>1231</v>
      </c>
      <c r="B32" s="7" t="s">
        <v>427</v>
      </c>
      <c r="C32" s="7">
        <v>62</v>
      </c>
      <c r="D32" s="7" t="s">
        <v>150</v>
      </c>
      <c r="E32" s="7">
        <v>2</v>
      </c>
      <c r="F32" s="7" t="s">
        <v>357</v>
      </c>
      <c r="G32" s="7">
        <v>33</v>
      </c>
      <c r="H32" s="210" t="s">
        <v>425</v>
      </c>
    </row>
    <row r="33" spans="1:8" x14ac:dyDescent="0.25">
      <c r="A33" s="209" t="s">
        <v>1238</v>
      </c>
      <c r="B33" s="7" t="s">
        <v>434</v>
      </c>
      <c r="C33" s="7">
        <v>62</v>
      </c>
      <c r="D33" s="7" t="s">
        <v>150</v>
      </c>
      <c r="E33" s="7">
        <v>2</v>
      </c>
      <c r="F33" s="7" t="s">
        <v>357</v>
      </c>
      <c r="G33" s="7">
        <v>33</v>
      </c>
      <c r="H33" s="210" t="s">
        <v>425</v>
      </c>
    </row>
    <row r="34" spans="1:8" x14ac:dyDescent="0.25">
      <c r="A34" s="209" t="s">
        <v>1237</v>
      </c>
      <c r="B34" s="7" t="s">
        <v>433</v>
      </c>
      <c r="C34" s="7">
        <v>62</v>
      </c>
      <c r="D34" s="7" t="s">
        <v>150</v>
      </c>
      <c r="E34" s="7">
        <v>2</v>
      </c>
      <c r="F34" s="7" t="s">
        <v>357</v>
      </c>
      <c r="G34" s="7">
        <v>33</v>
      </c>
      <c r="H34" s="210" t="s">
        <v>425</v>
      </c>
    </row>
    <row r="35" spans="1:8" x14ac:dyDescent="0.25">
      <c r="A35" s="209" t="s">
        <v>1232</v>
      </c>
      <c r="B35" s="7" t="s">
        <v>428</v>
      </c>
      <c r="C35" s="7">
        <v>62</v>
      </c>
      <c r="D35" s="7" t="s">
        <v>150</v>
      </c>
      <c r="E35" s="7">
        <v>2</v>
      </c>
      <c r="F35" s="7" t="s">
        <v>357</v>
      </c>
      <c r="G35" s="7">
        <v>33</v>
      </c>
      <c r="H35" s="210" t="s">
        <v>425</v>
      </c>
    </row>
    <row r="36" spans="1:8" x14ac:dyDescent="0.25">
      <c r="A36" s="209" t="s">
        <v>1243</v>
      </c>
      <c r="B36" s="7" t="s">
        <v>439</v>
      </c>
      <c r="C36" s="7">
        <v>62</v>
      </c>
      <c r="D36" s="7" t="s">
        <v>150</v>
      </c>
      <c r="E36" s="7">
        <v>2</v>
      </c>
      <c r="F36" s="7" t="s">
        <v>357</v>
      </c>
      <c r="G36" s="7">
        <v>33</v>
      </c>
      <c r="H36" s="210" t="s">
        <v>425</v>
      </c>
    </row>
    <row r="37" spans="1:8" x14ac:dyDescent="0.25">
      <c r="A37" s="209" t="s">
        <v>1242</v>
      </c>
      <c r="B37" s="7" t="s">
        <v>438</v>
      </c>
      <c r="C37" s="7">
        <v>62</v>
      </c>
      <c r="D37" s="7" t="s">
        <v>150</v>
      </c>
      <c r="E37" s="7">
        <v>2</v>
      </c>
      <c r="F37" s="7" t="s">
        <v>357</v>
      </c>
      <c r="G37" s="7">
        <v>33</v>
      </c>
      <c r="H37" s="210" t="s">
        <v>425</v>
      </c>
    </row>
    <row r="38" spans="1:8" x14ac:dyDescent="0.25">
      <c r="A38" s="209" t="s">
        <v>1248</v>
      </c>
      <c r="B38" s="7" t="s">
        <v>444</v>
      </c>
      <c r="C38" s="7">
        <v>62</v>
      </c>
      <c r="D38" s="7" t="s">
        <v>150</v>
      </c>
      <c r="E38" s="7">
        <v>2</v>
      </c>
      <c r="F38" s="7" t="s">
        <v>357</v>
      </c>
      <c r="G38" s="7">
        <v>33</v>
      </c>
      <c r="H38" s="210" t="s">
        <v>425</v>
      </c>
    </row>
    <row r="39" spans="1:8" x14ac:dyDescent="0.25">
      <c r="A39" s="209" t="s">
        <v>1266</v>
      </c>
      <c r="B39" s="7" t="s">
        <v>491</v>
      </c>
      <c r="C39" s="7">
        <v>62</v>
      </c>
      <c r="D39" s="7" t="s">
        <v>150</v>
      </c>
      <c r="E39" s="7">
        <v>2</v>
      </c>
      <c r="F39" s="7" t="s">
        <v>357</v>
      </c>
      <c r="G39" s="7">
        <v>40</v>
      </c>
      <c r="H39" s="210" t="s">
        <v>488</v>
      </c>
    </row>
    <row r="40" spans="1:8" x14ac:dyDescent="0.25">
      <c r="A40" s="209" t="s">
        <v>1265</v>
      </c>
      <c r="B40" s="7" t="s">
        <v>490</v>
      </c>
      <c r="C40" s="7">
        <v>62</v>
      </c>
      <c r="D40" s="7" t="s">
        <v>150</v>
      </c>
      <c r="E40" s="7">
        <v>2</v>
      </c>
      <c r="F40" s="7" t="s">
        <v>357</v>
      </c>
      <c r="G40" s="7">
        <v>40</v>
      </c>
      <c r="H40" s="210" t="s">
        <v>488</v>
      </c>
    </row>
    <row r="41" spans="1:8" x14ac:dyDescent="0.25">
      <c r="A41" s="209" t="s">
        <v>1264</v>
      </c>
      <c r="B41" s="7" t="s">
        <v>489</v>
      </c>
      <c r="C41" s="7">
        <v>62</v>
      </c>
      <c r="D41" s="7" t="s">
        <v>150</v>
      </c>
      <c r="E41" s="7">
        <v>2</v>
      </c>
      <c r="F41" s="7" t="s">
        <v>357</v>
      </c>
      <c r="G41" s="7">
        <v>40</v>
      </c>
      <c r="H41" s="210" t="s">
        <v>488</v>
      </c>
    </row>
    <row r="42" spans="1:8" x14ac:dyDescent="0.25">
      <c r="A42" s="209" t="s">
        <v>1271</v>
      </c>
      <c r="B42" s="7" t="s">
        <v>1539</v>
      </c>
      <c r="C42" s="7">
        <v>62</v>
      </c>
      <c r="D42" s="7" t="s">
        <v>150</v>
      </c>
      <c r="E42" s="7">
        <v>2</v>
      </c>
      <c r="F42" s="7" t="s">
        <v>357</v>
      </c>
      <c r="G42" s="7">
        <v>40</v>
      </c>
      <c r="H42" s="210" t="s">
        <v>488</v>
      </c>
    </row>
    <row r="43" spans="1:8" x14ac:dyDescent="0.25">
      <c r="A43" s="209" t="s">
        <v>1273</v>
      </c>
      <c r="B43" s="7" t="s">
        <v>498</v>
      </c>
      <c r="C43" s="7">
        <v>62</v>
      </c>
      <c r="D43" s="7" t="s">
        <v>150</v>
      </c>
      <c r="E43" s="7">
        <v>2</v>
      </c>
      <c r="F43" s="7" t="s">
        <v>357</v>
      </c>
      <c r="G43" s="7">
        <v>40</v>
      </c>
      <c r="H43" s="210" t="s">
        <v>488</v>
      </c>
    </row>
    <row r="44" spans="1:8" x14ac:dyDescent="0.25">
      <c r="A44" s="209" t="s">
        <v>1269</v>
      </c>
      <c r="B44" s="7" t="s">
        <v>494</v>
      </c>
      <c r="C44" s="7">
        <v>62</v>
      </c>
      <c r="D44" s="7" t="s">
        <v>150</v>
      </c>
      <c r="E44" s="7">
        <v>2</v>
      </c>
      <c r="F44" s="7" t="s">
        <v>357</v>
      </c>
      <c r="G44" s="7">
        <v>40</v>
      </c>
      <c r="H44" s="210" t="s">
        <v>488</v>
      </c>
    </row>
    <row r="45" spans="1:8" x14ac:dyDescent="0.25">
      <c r="A45" s="209" t="s">
        <v>1267</v>
      </c>
      <c r="B45" s="7" t="s">
        <v>492</v>
      </c>
      <c r="C45" s="7">
        <v>62</v>
      </c>
      <c r="D45" s="7" t="s">
        <v>150</v>
      </c>
      <c r="E45" s="7">
        <v>2</v>
      </c>
      <c r="F45" s="7" t="s">
        <v>357</v>
      </c>
      <c r="G45" s="7">
        <v>40</v>
      </c>
      <c r="H45" s="210" t="s">
        <v>488</v>
      </c>
    </row>
    <row r="46" spans="1:8" x14ac:dyDescent="0.25">
      <c r="A46" s="209" t="s">
        <v>1274</v>
      </c>
      <c r="B46" s="7" t="s">
        <v>499</v>
      </c>
      <c r="C46" s="7">
        <v>62</v>
      </c>
      <c r="D46" s="7" t="s">
        <v>150</v>
      </c>
      <c r="E46" s="7">
        <v>2</v>
      </c>
      <c r="F46" s="7" t="s">
        <v>357</v>
      </c>
      <c r="G46" s="7">
        <v>40</v>
      </c>
      <c r="H46" s="210" t="s">
        <v>488</v>
      </c>
    </row>
    <row r="47" spans="1:8" x14ac:dyDescent="0.25">
      <c r="A47" s="209" t="s">
        <v>1272</v>
      </c>
      <c r="B47" s="7" t="s">
        <v>496</v>
      </c>
      <c r="C47" s="7">
        <v>62</v>
      </c>
      <c r="D47" s="7" t="s">
        <v>150</v>
      </c>
      <c r="E47" s="7">
        <v>2</v>
      </c>
      <c r="F47" s="7" t="s">
        <v>357</v>
      </c>
      <c r="G47" s="7">
        <v>47</v>
      </c>
      <c r="H47" s="210" t="s">
        <v>497</v>
      </c>
    </row>
    <row r="48" spans="1:8" x14ac:dyDescent="0.25">
      <c r="A48" s="209" t="s">
        <v>1270</v>
      </c>
      <c r="B48" s="7" t="s">
        <v>495</v>
      </c>
      <c r="C48" s="7">
        <v>62</v>
      </c>
      <c r="D48" s="7" t="s">
        <v>150</v>
      </c>
      <c r="E48" s="7">
        <v>2</v>
      </c>
      <c r="F48" s="7" t="s">
        <v>357</v>
      </c>
      <c r="G48" s="7">
        <v>40</v>
      </c>
      <c r="H48" s="210" t="s">
        <v>488</v>
      </c>
    </row>
    <row r="49" spans="1:8" x14ac:dyDescent="0.25">
      <c r="A49" s="209" t="s">
        <v>1275</v>
      </c>
      <c r="B49" s="7" t="s">
        <v>500</v>
      </c>
      <c r="C49" s="7">
        <v>62</v>
      </c>
      <c r="D49" s="7" t="s">
        <v>150</v>
      </c>
      <c r="E49" s="7">
        <v>2</v>
      </c>
      <c r="F49" s="7" t="s">
        <v>357</v>
      </c>
      <c r="G49" s="7">
        <v>40</v>
      </c>
      <c r="H49" s="210" t="s">
        <v>488</v>
      </c>
    </row>
    <row r="50" spans="1:8" x14ac:dyDescent="0.25">
      <c r="A50" s="209" t="s">
        <v>1268</v>
      </c>
      <c r="B50" s="7" t="s">
        <v>493</v>
      </c>
      <c r="C50" s="7">
        <v>62</v>
      </c>
      <c r="D50" s="7" t="s">
        <v>150</v>
      </c>
      <c r="E50" s="7">
        <v>2</v>
      </c>
      <c r="F50" s="7" t="s">
        <v>357</v>
      </c>
      <c r="G50" s="7">
        <v>40</v>
      </c>
      <c r="H50" s="210" t="s">
        <v>488</v>
      </c>
    </row>
    <row r="51" spans="1:8" x14ac:dyDescent="0.25">
      <c r="A51" s="209" t="s">
        <v>1290</v>
      </c>
      <c r="B51" s="7" t="s">
        <v>528</v>
      </c>
      <c r="C51" s="7">
        <v>62</v>
      </c>
      <c r="D51" s="7" t="s">
        <v>150</v>
      </c>
      <c r="E51" s="7">
        <v>2</v>
      </c>
      <c r="F51" s="7" t="s">
        <v>357</v>
      </c>
      <c r="G51" s="7">
        <v>47</v>
      </c>
      <c r="H51" s="210" t="s">
        <v>497</v>
      </c>
    </row>
    <row r="52" spans="1:8" x14ac:dyDescent="0.25">
      <c r="A52" s="209" t="s">
        <v>1291</v>
      </c>
      <c r="B52" s="7" t="s">
        <v>529</v>
      </c>
      <c r="C52" s="7">
        <v>62</v>
      </c>
      <c r="D52" s="7" t="s">
        <v>150</v>
      </c>
      <c r="E52" s="7">
        <v>2</v>
      </c>
      <c r="F52" s="7" t="s">
        <v>357</v>
      </c>
      <c r="G52" s="7">
        <v>47</v>
      </c>
      <c r="H52" s="210" t="s">
        <v>497</v>
      </c>
    </row>
    <row r="53" spans="1:8" x14ac:dyDescent="0.25">
      <c r="A53" s="209" t="s">
        <v>1294</v>
      </c>
      <c r="B53" s="7" t="s">
        <v>532</v>
      </c>
      <c r="C53" s="7">
        <v>62</v>
      </c>
      <c r="D53" s="7" t="s">
        <v>150</v>
      </c>
      <c r="E53" s="7">
        <v>2</v>
      </c>
      <c r="F53" s="7" t="s">
        <v>357</v>
      </c>
      <c r="G53" s="7">
        <v>47</v>
      </c>
      <c r="H53" s="210" t="s">
        <v>497</v>
      </c>
    </row>
    <row r="54" spans="1:8" x14ac:dyDescent="0.25">
      <c r="A54" s="209" t="s">
        <v>1292</v>
      </c>
      <c r="B54" s="7" t="s">
        <v>530</v>
      </c>
      <c r="C54" s="7">
        <v>62</v>
      </c>
      <c r="D54" s="7" t="s">
        <v>150</v>
      </c>
      <c r="E54" s="7">
        <v>2</v>
      </c>
      <c r="F54" s="7" t="s">
        <v>357</v>
      </c>
      <c r="G54" s="7">
        <v>47</v>
      </c>
      <c r="H54" s="210" t="s">
        <v>497</v>
      </c>
    </row>
    <row r="55" spans="1:8" x14ac:dyDescent="0.25">
      <c r="A55" s="209" t="s">
        <v>1293</v>
      </c>
      <c r="B55" s="7" t="s">
        <v>531</v>
      </c>
      <c r="C55" s="7">
        <v>62</v>
      </c>
      <c r="D55" s="7" t="s">
        <v>150</v>
      </c>
      <c r="E55" s="7">
        <v>2</v>
      </c>
      <c r="F55" s="7" t="s">
        <v>357</v>
      </c>
      <c r="G55" s="7">
        <v>47</v>
      </c>
      <c r="H55" s="210" t="s">
        <v>497</v>
      </c>
    </row>
    <row r="56" spans="1:8" x14ac:dyDescent="0.25">
      <c r="A56" s="209" t="s">
        <v>1318</v>
      </c>
      <c r="B56" s="7" t="s">
        <v>626</v>
      </c>
      <c r="C56" s="7">
        <v>62</v>
      </c>
      <c r="D56" s="7" t="s">
        <v>150</v>
      </c>
      <c r="E56" s="7">
        <v>2</v>
      </c>
      <c r="F56" s="7" t="s">
        <v>357</v>
      </c>
      <c r="G56" s="7">
        <v>64</v>
      </c>
      <c r="H56" s="210" t="s">
        <v>622</v>
      </c>
    </row>
    <row r="57" spans="1:8" x14ac:dyDescent="0.25">
      <c r="A57" s="209" t="s">
        <v>1323</v>
      </c>
      <c r="B57" s="7" t="s">
        <v>631</v>
      </c>
      <c r="C57" s="7">
        <v>62</v>
      </c>
      <c r="D57" s="7" t="s">
        <v>150</v>
      </c>
      <c r="E57" s="7">
        <v>2</v>
      </c>
      <c r="F57" s="7" t="s">
        <v>357</v>
      </c>
      <c r="G57" s="7">
        <v>64</v>
      </c>
      <c r="H57" s="210" t="s">
        <v>622</v>
      </c>
    </row>
    <row r="58" spans="1:8" x14ac:dyDescent="0.25">
      <c r="A58" s="209" t="s">
        <v>1314</v>
      </c>
      <c r="B58" s="7" t="s">
        <v>621</v>
      </c>
      <c r="C58" s="7">
        <v>62</v>
      </c>
      <c r="D58" s="7" t="s">
        <v>150</v>
      </c>
      <c r="E58" s="7">
        <v>2</v>
      </c>
      <c r="F58" s="7" t="s">
        <v>357</v>
      </c>
      <c r="G58" s="7">
        <v>64</v>
      </c>
      <c r="H58" s="210" t="s">
        <v>622</v>
      </c>
    </row>
    <row r="59" spans="1:8" x14ac:dyDescent="0.25">
      <c r="A59" s="209" t="s">
        <v>1321</v>
      </c>
      <c r="B59" s="7" t="s">
        <v>629</v>
      </c>
      <c r="C59" s="7">
        <v>62</v>
      </c>
      <c r="D59" s="7" t="s">
        <v>150</v>
      </c>
      <c r="E59" s="7">
        <v>2</v>
      </c>
      <c r="F59" s="7" t="s">
        <v>357</v>
      </c>
      <c r="G59" s="7">
        <v>64</v>
      </c>
      <c r="H59" s="210" t="s">
        <v>622</v>
      </c>
    </row>
    <row r="60" spans="1:8" x14ac:dyDescent="0.25">
      <c r="A60" s="209" t="s">
        <v>1319</v>
      </c>
      <c r="B60" s="7" t="s">
        <v>627</v>
      </c>
      <c r="C60" s="7">
        <v>62</v>
      </c>
      <c r="D60" s="7" t="s">
        <v>150</v>
      </c>
      <c r="E60" s="7">
        <v>2</v>
      </c>
      <c r="F60" s="7" t="s">
        <v>357</v>
      </c>
      <c r="G60" s="7">
        <v>64</v>
      </c>
      <c r="H60" s="210" t="s">
        <v>622</v>
      </c>
    </row>
    <row r="61" spans="1:8" x14ac:dyDescent="0.25">
      <c r="A61" s="209" t="s">
        <v>1315</v>
      </c>
      <c r="B61" s="7" t="s">
        <v>623</v>
      </c>
      <c r="C61" s="7">
        <v>62</v>
      </c>
      <c r="D61" s="7" t="s">
        <v>150</v>
      </c>
      <c r="E61" s="7">
        <v>2</v>
      </c>
      <c r="F61" s="7" t="s">
        <v>357</v>
      </c>
      <c r="G61" s="7">
        <v>64</v>
      </c>
      <c r="H61" s="210" t="s">
        <v>622</v>
      </c>
    </row>
    <row r="62" spans="1:8" x14ac:dyDescent="0.25">
      <c r="A62" s="209" t="s">
        <v>1316</v>
      </c>
      <c r="B62" s="7" t="s">
        <v>624</v>
      </c>
      <c r="C62" s="7">
        <v>62</v>
      </c>
      <c r="D62" s="7" t="s">
        <v>150</v>
      </c>
      <c r="E62" s="7">
        <v>2</v>
      </c>
      <c r="F62" s="7" t="s">
        <v>357</v>
      </c>
      <c r="G62" s="7">
        <v>64</v>
      </c>
      <c r="H62" s="210" t="s">
        <v>622</v>
      </c>
    </row>
    <row r="63" spans="1:8" x14ac:dyDescent="0.25">
      <c r="A63" s="209" t="s">
        <v>1320</v>
      </c>
      <c r="B63" s="7" t="s">
        <v>628</v>
      </c>
      <c r="C63" s="7">
        <v>62</v>
      </c>
      <c r="D63" s="7" t="s">
        <v>150</v>
      </c>
      <c r="E63" s="7">
        <v>2</v>
      </c>
      <c r="F63" s="7" t="s">
        <v>357</v>
      </c>
      <c r="G63" s="7">
        <v>64</v>
      </c>
      <c r="H63" s="210" t="s">
        <v>622</v>
      </c>
    </row>
    <row r="64" spans="1:8" x14ac:dyDescent="0.25">
      <c r="A64" s="209" t="s">
        <v>1322</v>
      </c>
      <c r="B64" s="7" t="s">
        <v>630</v>
      </c>
      <c r="C64" s="7">
        <v>62</v>
      </c>
      <c r="D64" s="7" t="s">
        <v>150</v>
      </c>
      <c r="E64" s="7">
        <v>2</v>
      </c>
      <c r="F64" s="7" t="s">
        <v>357</v>
      </c>
      <c r="G64" s="7">
        <v>64</v>
      </c>
      <c r="H64" s="210" t="s">
        <v>622</v>
      </c>
    </row>
    <row r="65" spans="1:8" x14ac:dyDescent="0.25">
      <c r="A65" s="209" t="s">
        <v>1317</v>
      </c>
      <c r="B65" s="7" t="s">
        <v>625</v>
      </c>
      <c r="C65" s="7">
        <v>62</v>
      </c>
      <c r="D65" s="7" t="s">
        <v>150</v>
      </c>
      <c r="E65" s="7">
        <v>2</v>
      </c>
      <c r="F65" s="7" t="s">
        <v>357</v>
      </c>
      <c r="G65" s="7">
        <v>64</v>
      </c>
      <c r="H65" s="210" t="s">
        <v>622</v>
      </c>
    </row>
    <row r="66" spans="1:8" x14ac:dyDescent="0.25">
      <c r="A66" s="209" t="s">
        <v>1183</v>
      </c>
      <c r="B66" s="7" t="s">
        <v>228</v>
      </c>
      <c r="C66" s="7">
        <v>50</v>
      </c>
      <c r="D66" s="7" t="s">
        <v>207</v>
      </c>
      <c r="E66" s="7">
        <v>3</v>
      </c>
      <c r="F66" s="7" t="s">
        <v>224</v>
      </c>
      <c r="G66" s="7">
        <v>3</v>
      </c>
      <c r="H66" s="210" t="s">
        <v>225</v>
      </c>
    </row>
    <row r="67" spans="1:8" x14ac:dyDescent="0.25">
      <c r="A67" s="209" t="s">
        <v>1181</v>
      </c>
      <c r="B67" s="7" t="s">
        <v>226</v>
      </c>
      <c r="C67" s="7">
        <v>50</v>
      </c>
      <c r="D67" s="7" t="s">
        <v>207</v>
      </c>
      <c r="E67" s="7">
        <v>3</v>
      </c>
      <c r="F67" s="7" t="s">
        <v>224</v>
      </c>
      <c r="G67" s="7">
        <v>3</v>
      </c>
      <c r="H67" s="210" t="s">
        <v>225</v>
      </c>
    </row>
    <row r="68" spans="1:8" x14ac:dyDescent="0.25">
      <c r="A68" s="209" t="s">
        <v>1184</v>
      </c>
      <c r="B68" s="7" t="s">
        <v>229</v>
      </c>
      <c r="C68" s="7">
        <v>50</v>
      </c>
      <c r="D68" s="7" t="s">
        <v>207</v>
      </c>
      <c r="E68" s="7">
        <v>3</v>
      </c>
      <c r="F68" s="7" t="s">
        <v>224</v>
      </c>
      <c r="G68" s="7">
        <v>3</v>
      </c>
      <c r="H68" s="210" t="s">
        <v>225</v>
      </c>
    </row>
    <row r="69" spans="1:8" x14ac:dyDescent="0.25">
      <c r="A69" s="209" t="s">
        <v>1185</v>
      </c>
      <c r="B69" s="7" t="s">
        <v>230</v>
      </c>
      <c r="C69" s="7">
        <v>50</v>
      </c>
      <c r="D69" s="7" t="s">
        <v>207</v>
      </c>
      <c r="E69" s="7">
        <v>3</v>
      </c>
      <c r="F69" s="7" t="s">
        <v>224</v>
      </c>
      <c r="G69" s="7">
        <v>3</v>
      </c>
      <c r="H69" s="210" t="s">
        <v>225</v>
      </c>
    </row>
    <row r="70" spans="1:8" x14ac:dyDescent="0.25">
      <c r="A70" s="209" t="s">
        <v>1182</v>
      </c>
      <c r="B70" s="7" t="s">
        <v>227</v>
      </c>
      <c r="C70" s="7">
        <v>50</v>
      </c>
      <c r="D70" s="7" t="s">
        <v>207</v>
      </c>
      <c r="E70" s="7">
        <v>3</v>
      </c>
      <c r="F70" s="7" t="s">
        <v>224</v>
      </c>
      <c r="G70" s="7">
        <v>3</v>
      </c>
      <c r="H70" s="210" t="s">
        <v>225</v>
      </c>
    </row>
    <row r="71" spans="1:8" x14ac:dyDescent="0.25">
      <c r="A71" s="209" t="s">
        <v>1186</v>
      </c>
      <c r="B71" s="7" t="s">
        <v>231</v>
      </c>
      <c r="C71" s="7">
        <v>50</v>
      </c>
      <c r="D71" s="7" t="s">
        <v>207</v>
      </c>
      <c r="E71" s="7">
        <v>3</v>
      </c>
      <c r="F71" s="7" t="s">
        <v>224</v>
      </c>
      <c r="G71" s="7">
        <v>3</v>
      </c>
      <c r="H71" s="210" t="s">
        <v>225</v>
      </c>
    </row>
    <row r="72" spans="1:8" x14ac:dyDescent="0.25">
      <c r="A72" s="209" t="s">
        <v>1198</v>
      </c>
      <c r="B72" s="7" t="s">
        <v>297</v>
      </c>
      <c r="C72" s="7">
        <v>50</v>
      </c>
      <c r="D72" s="7" t="s">
        <v>207</v>
      </c>
      <c r="E72" s="7">
        <v>3</v>
      </c>
      <c r="F72" s="7" t="s">
        <v>224</v>
      </c>
      <c r="G72" s="7">
        <v>15</v>
      </c>
      <c r="H72" s="210" t="s">
        <v>296</v>
      </c>
    </row>
    <row r="73" spans="1:8" x14ac:dyDescent="0.25">
      <c r="A73" s="209" t="s">
        <v>1283</v>
      </c>
      <c r="B73" s="7" t="s">
        <v>516</v>
      </c>
      <c r="C73" s="7">
        <v>50</v>
      </c>
      <c r="D73" s="7" t="s">
        <v>207</v>
      </c>
      <c r="E73" s="7">
        <v>3</v>
      </c>
      <c r="F73" s="7" t="s">
        <v>224</v>
      </c>
      <c r="G73" s="7">
        <v>43</v>
      </c>
      <c r="H73" s="210" t="s">
        <v>515</v>
      </c>
    </row>
    <row r="74" spans="1:8" x14ac:dyDescent="0.25">
      <c r="A74" s="209" t="s">
        <v>1312</v>
      </c>
      <c r="B74" s="7" t="s">
        <v>619</v>
      </c>
      <c r="C74" s="7">
        <v>50</v>
      </c>
      <c r="D74" s="7" t="s">
        <v>207</v>
      </c>
      <c r="E74" s="7">
        <v>3</v>
      </c>
      <c r="F74" s="7" t="s">
        <v>224</v>
      </c>
      <c r="G74" s="7">
        <v>63</v>
      </c>
      <c r="H74" s="210" t="s">
        <v>617</v>
      </c>
    </row>
    <row r="75" spans="1:8" x14ac:dyDescent="0.25">
      <c r="A75" s="209" t="s">
        <v>1311</v>
      </c>
      <c r="B75" s="7" t="s">
        <v>618</v>
      </c>
      <c r="C75" s="7">
        <v>50</v>
      </c>
      <c r="D75" s="7" t="s">
        <v>207</v>
      </c>
      <c r="E75" s="7">
        <v>3</v>
      </c>
      <c r="F75" s="7" t="s">
        <v>224</v>
      </c>
      <c r="G75" s="7">
        <v>63</v>
      </c>
      <c r="H75" s="210" t="s">
        <v>617</v>
      </c>
    </row>
    <row r="76" spans="1:8" x14ac:dyDescent="0.25">
      <c r="A76" s="209" t="s">
        <v>1313</v>
      </c>
      <c r="B76" s="7" t="s">
        <v>620</v>
      </c>
      <c r="C76" s="7">
        <v>50</v>
      </c>
      <c r="D76" s="7" t="s">
        <v>207</v>
      </c>
      <c r="E76" s="7">
        <v>3</v>
      </c>
      <c r="F76" s="7" t="s">
        <v>224</v>
      </c>
      <c r="G76" s="7">
        <v>63</v>
      </c>
      <c r="H76" s="210" t="s">
        <v>617</v>
      </c>
    </row>
    <row r="77" spans="1:8" x14ac:dyDescent="0.25">
      <c r="A77" s="209" t="s">
        <v>1205</v>
      </c>
      <c r="B77" s="7" t="s">
        <v>340</v>
      </c>
      <c r="C77" s="7">
        <v>51</v>
      </c>
      <c r="D77" s="7" t="s">
        <v>142</v>
      </c>
      <c r="E77" s="7">
        <v>4</v>
      </c>
      <c r="F77" s="7" t="s">
        <v>338</v>
      </c>
      <c r="G77" s="7">
        <v>21</v>
      </c>
      <c r="H77" s="210" t="s">
        <v>339</v>
      </c>
    </row>
    <row r="78" spans="1:8" x14ac:dyDescent="0.25">
      <c r="A78" s="209" t="s">
        <v>1207</v>
      </c>
      <c r="B78" s="7" t="s">
        <v>342</v>
      </c>
      <c r="C78" s="7">
        <v>51</v>
      </c>
      <c r="D78" s="7" t="s">
        <v>142</v>
      </c>
      <c r="E78" s="7">
        <v>4</v>
      </c>
      <c r="F78" s="7" t="s">
        <v>338</v>
      </c>
      <c r="G78" s="7">
        <v>21</v>
      </c>
      <c r="H78" s="210" t="s">
        <v>339</v>
      </c>
    </row>
    <row r="79" spans="1:8" x14ac:dyDescent="0.25">
      <c r="A79" s="209" t="s">
        <v>1206</v>
      </c>
      <c r="B79" s="7" t="s">
        <v>341</v>
      </c>
      <c r="C79" s="7">
        <v>51</v>
      </c>
      <c r="D79" s="7" t="s">
        <v>142</v>
      </c>
      <c r="E79" s="7">
        <v>4</v>
      </c>
      <c r="F79" s="7" t="s">
        <v>338</v>
      </c>
      <c r="G79" s="7">
        <v>21</v>
      </c>
      <c r="H79" s="210" t="s">
        <v>339</v>
      </c>
    </row>
    <row r="80" spans="1:8" x14ac:dyDescent="0.25">
      <c r="A80" s="209" t="s">
        <v>1208</v>
      </c>
      <c r="B80" s="7" t="s">
        <v>343</v>
      </c>
      <c r="C80" s="7">
        <v>51</v>
      </c>
      <c r="D80" s="7" t="s">
        <v>142</v>
      </c>
      <c r="E80" s="7">
        <v>4</v>
      </c>
      <c r="F80" s="7" t="s">
        <v>338</v>
      </c>
      <c r="G80" s="7">
        <v>21</v>
      </c>
      <c r="H80" s="210" t="s">
        <v>339</v>
      </c>
    </row>
    <row r="81" spans="1:8" x14ac:dyDescent="0.25">
      <c r="A81" s="209" t="s">
        <v>1309</v>
      </c>
      <c r="B81" s="7" t="s">
        <v>571</v>
      </c>
      <c r="C81" s="7">
        <v>51</v>
      </c>
      <c r="D81" s="7" t="s">
        <v>142</v>
      </c>
      <c r="E81" s="7">
        <v>4</v>
      </c>
      <c r="F81" s="7" t="s">
        <v>338</v>
      </c>
      <c r="G81" s="7">
        <v>58</v>
      </c>
      <c r="H81" s="210" t="s">
        <v>572</v>
      </c>
    </row>
    <row r="82" spans="1:8" x14ac:dyDescent="0.25">
      <c r="A82" s="209" t="s">
        <v>1310</v>
      </c>
      <c r="B82" s="7" t="s">
        <v>573</v>
      </c>
      <c r="C82" s="7">
        <v>51</v>
      </c>
      <c r="D82" s="7" t="s">
        <v>142</v>
      </c>
      <c r="E82" s="7">
        <v>4</v>
      </c>
      <c r="F82" s="7" t="s">
        <v>338</v>
      </c>
      <c r="G82" s="7">
        <v>58</v>
      </c>
      <c r="H82" s="210" t="s">
        <v>572</v>
      </c>
    </row>
    <row r="83" spans="1:8" x14ac:dyDescent="0.25">
      <c r="A83" s="209" t="s">
        <v>1336</v>
      </c>
      <c r="B83" s="7" t="s">
        <v>675</v>
      </c>
      <c r="C83" s="7">
        <v>51</v>
      </c>
      <c r="D83" s="7" t="s">
        <v>142</v>
      </c>
      <c r="E83" s="7">
        <v>4</v>
      </c>
      <c r="F83" s="7" t="s">
        <v>338</v>
      </c>
      <c r="G83" s="7">
        <v>71</v>
      </c>
      <c r="H83" s="210" t="s">
        <v>671</v>
      </c>
    </row>
    <row r="84" spans="1:8" x14ac:dyDescent="0.25">
      <c r="A84" s="209" t="s">
        <v>1337</v>
      </c>
      <c r="B84" s="7" t="s">
        <v>676</v>
      </c>
      <c r="C84" s="7">
        <v>51</v>
      </c>
      <c r="D84" s="7" t="s">
        <v>142</v>
      </c>
      <c r="E84" s="7">
        <v>4</v>
      </c>
      <c r="F84" s="7" t="s">
        <v>338</v>
      </c>
      <c r="G84" s="7">
        <v>71</v>
      </c>
      <c r="H84" s="210" t="s">
        <v>671</v>
      </c>
    </row>
    <row r="85" spans="1:8" x14ac:dyDescent="0.25">
      <c r="A85" s="209" t="s">
        <v>1333</v>
      </c>
      <c r="B85" s="7" t="s">
        <v>672</v>
      </c>
      <c r="C85" s="7">
        <v>51</v>
      </c>
      <c r="D85" s="7" t="s">
        <v>142</v>
      </c>
      <c r="E85" s="7">
        <v>4</v>
      </c>
      <c r="F85" s="7" t="s">
        <v>338</v>
      </c>
      <c r="G85" s="7">
        <v>71</v>
      </c>
      <c r="H85" s="210" t="s">
        <v>671</v>
      </c>
    </row>
    <row r="86" spans="1:8" x14ac:dyDescent="0.25">
      <c r="A86" s="209" t="s">
        <v>1334</v>
      </c>
      <c r="B86" s="7" t="s">
        <v>673</v>
      </c>
      <c r="C86" s="7">
        <v>51</v>
      </c>
      <c r="D86" s="7" t="s">
        <v>142</v>
      </c>
      <c r="E86" s="7">
        <v>4</v>
      </c>
      <c r="F86" s="7" t="s">
        <v>338</v>
      </c>
      <c r="G86" s="7">
        <v>71</v>
      </c>
      <c r="H86" s="210" t="s">
        <v>671</v>
      </c>
    </row>
    <row r="87" spans="1:8" x14ac:dyDescent="0.25">
      <c r="A87" s="209" t="s">
        <v>1335</v>
      </c>
      <c r="B87" s="7" t="s">
        <v>674</v>
      </c>
      <c r="C87" s="7">
        <v>51</v>
      </c>
      <c r="D87" s="7" t="s">
        <v>142</v>
      </c>
      <c r="E87" s="7">
        <v>4</v>
      </c>
      <c r="F87" s="7" t="s">
        <v>338</v>
      </c>
      <c r="G87" s="7">
        <v>71</v>
      </c>
      <c r="H87" s="210" t="s">
        <v>671</v>
      </c>
    </row>
    <row r="88" spans="1:8" x14ac:dyDescent="0.25">
      <c r="A88" s="209" t="s">
        <v>1332</v>
      </c>
      <c r="B88" s="7" t="s">
        <v>670</v>
      </c>
      <c r="C88" s="7">
        <v>51</v>
      </c>
      <c r="D88" s="7" t="s">
        <v>142</v>
      </c>
      <c r="E88" s="7">
        <v>4</v>
      </c>
      <c r="F88" s="7" t="s">
        <v>338</v>
      </c>
      <c r="G88" s="7">
        <v>71</v>
      </c>
      <c r="H88" s="210" t="s">
        <v>671</v>
      </c>
    </row>
    <row r="89" spans="1:8" x14ac:dyDescent="0.25">
      <c r="A89" s="209" t="s">
        <v>1352</v>
      </c>
      <c r="B89" s="7" t="s">
        <v>772</v>
      </c>
      <c r="C89" s="7">
        <v>51</v>
      </c>
      <c r="D89" s="7" t="s">
        <v>142</v>
      </c>
      <c r="E89" s="7">
        <v>4</v>
      </c>
      <c r="F89" s="7" t="s">
        <v>338</v>
      </c>
      <c r="G89" s="7">
        <v>89</v>
      </c>
      <c r="H89" s="210" t="s">
        <v>773</v>
      </c>
    </row>
    <row r="90" spans="1:8" x14ac:dyDescent="0.25">
      <c r="A90" s="209" t="s">
        <v>1353</v>
      </c>
      <c r="B90" s="7" t="s">
        <v>774</v>
      </c>
      <c r="C90" s="7">
        <v>51</v>
      </c>
      <c r="D90" s="7" t="s">
        <v>142</v>
      </c>
      <c r="E90" s="7">
        <v>4</v>
      </c>
      <c r="F90" s="7" t="s">
        <v>338</v>
      </c>
      <c r="G90" s="7">
        <v>89</v>
      </c>
      <c r="H90" s="210" t="s">
        <v>773</v>
      </c>
    </row>
    <row r="91" spans="1:8" x14ac:dyDescent="0.25">
      <c r="A91" s="209" t="s">
        <v>1284</v>
      </c>
      <c r="B91" s="7" t="s">
        <v>517</v>
      </c>
      <c r="C91" s="7">
        <v>65</v>
      </c>
      <c r="D91" s="7" t="s">
        <v>152</v>
      </c>
      <c r="E91" s="7">
        <v>5</v>
      </c>
      <c r="F91" s="7" t="s">
        <v>312</v>
      </c>
      <c r="G91" s="7">
        <v>44</v>
      </c>
      <c r="H91" s="210" t="s">
        <v>518</v>
      </c>
    </row>
    <row r="92" spans="1:8" x14ac:dyDescent="0.25">
      <c r="A92" s="209" t="s">
        <v>1295</v>
      </c>
      <c r="B92" s="7" t="s">
        <v>534</v>
      </c>
      <c r="C92" s="7">
        <v>65</v>
      </c>
      <c r="D92" s="7" t="s">
        <v>152</v>
      </c>
      <c r="E92" s="7">
        <v>5</v>
      </c>
      <c r="F92" s="7" t="s">
        <v>312</v>
      </c>
      <c r="G92" s="7">
        <v>49</v>
      </c>
      <c r="H92" s="210" t="s">
        <v>533</v>
      </c>
    </row>
    <row r="93" spans="1:8" x14ac:dyDescent="0.25">
      <c r="A93" s="209" t="s">
        <v>1306</v>
      </c>
      <c r="B93" s="7" t="s">
        <v>552</v>
      </c>
      <c r="C93" s="7">
        <v>65</v>
      </c>
      <c r="D93" s="7" t="s">
        <v>152</v>
      </c>
      <c r="E93" s="7">
        <v>5</v>
      </c>
      <c r="F93" s="7" t="s">
        <v>312</v>
      </c>
      <c r="G93" s="7">
        <v>53</v>
      </c>
      <c r="H93" s="210" t="s">
        <v>551</v>
      </c>
    </row>
    <row r="94" spans="1:8" x14ac:dyDescent="0.25">
      <c r="A94" s="209" t="s">
        <v>1339</v>
      </c>
      <c r="B94" s="7" t="s">
        <v>679</v>
      </c>
      <c r="C94" s="7">
        <v>65</v>
      </c>
      <c r="D94" s="7" t="s">
        <v>152</v>
      </c>
      <c r="E94" s="7">
        <v>5</v>
      </c>
      <c r="F94" s="7" t="s">
        <v>312</v>
      </c>
      <c r="G94" s="7">
        <v>72</v>
      </c>
      <c r="H94" s="210" t="s">
        <v>678</v>
      </c>
    </row>
    <row r="95" spans="1:8" x14ac:dyDescent="0.25">
      <c r="A95" s="209" t="s">
        <v>1340</v>
      </c>
      <c r="B95" s="7" t="s">
        <v>680</v>
      </c>
      <c r="C95" s="7">
        <v>65</v>
      </c>
      <c r="D95" s="7" t="s">
        <v>152</v>
      </c>
      <c r="E95" s="7">
        <v>5</v>
      </c>
      <c r="F95" s="7" t="s">
        <v>312</v>
      </c>
      <c r="G95" s="7">
        <v>72</v>
      </c>
      <c r="H95" s="210" t="s">
        <v>678</v>
      </c>
    </row>
    <row r="96" spans="1:8" x14ac:dyDescent="0.25">
      <c r="A96" s="209" t="s">
        <v>1338</v>
      </c>
      <c r="B96" s="7" t="s">
        <v>677</v>
      </c>
      <c r="C96" s="7">
        <v>65</v>
      </c>
      <c r="D96" s="7" t="s">
        <v>152</v>
      </c>
      <c r="E96" s="7">
        <v>5</v>
      </c>
      <c r="F96" s="7" t="s">
        <v>312</v>
      </c>
      <c r="G96" s="7">
        <v>72</v>
      </c>
      <c r="H96" s="210" t="s">
        <v>678</v>
      </c>
    </row>
    <row r="97" spans="1:8" x14ac:dyDescent="0.25">
      <c r="A97" s="209" t="s">
        <v>1199</v>
      </c>
      <c r="B97" s="7" t="s">
        <v>311</v>
      </c>
      <c r="C97" s="7">
        <v>65</v>
      </c>
      <c r="D97" s="7" t="s">
        <v>152</v>
      </c>
      <c r="E97" s="7">
        <v>5</v>
      </c>
      <c r="F97" s="7" t="s">
        <v>312</v>
      </c>
      <c r="G97" s="7">
        <v>85</v>
      </c>
      <c r="H97" s="210" t="s">
        <v>313</v>
      </c>
    </row>
    <row r="98" spans="1:8" x14ac:dyDescent="0.25">
      <c r="A98" s="209" t="s">
        <v>1210</v>
      </c>
      <c r="B98" s="7" t="s">
        <v>347</v>
      </c>
      <c r="C98" s="7">
        <v>52</v>
      </c>
      <c r="D98" s="7" t="s">
        <v>143</v>
      </c>
      <c r="E98" s="7">
        <v>6</v>
      </c>
      <c r="F98" s="7" t="s">
        <v>344</v>
      </c>
      <c r="G98" s="7">
        <v>22</v>
      </c>
      <c r="H98" s="210" t="s">
        <v>345</v>
      </c>
    </row>
    <row r="99" spans="1:8" x14ac:dyDescent="0.25">
      <c r="A99" s="209" t="s">
        <v>1216</v>
      </c>
      <c r="B99" s="7" t="s">
        <v>353</v>
      </c>
      <c r="C99" s="7">
        <v>52</v>
      </c>
      <c r="D99" s="7" t="s">
        <v>143</v>
      </c>
      <c r="E99" s="7">
        <v>6</v>
      </c>
      <c r="F99" s="7" t="s">
        <v>344</v>
      </c>
      <c r="G99" s="7">
        <v>22</v>
      </c>
      <c r="H99" s="210" t="s">
        <v>345</v>
      </c>
    </row>
    <row r="100" spans="1:8" x14ac:dyDescent="0.25">
      <c r="A100" s="209" t="s">
        <v>1213</v>
      </c>
      <c r="B100" s="7" t="s">
        <v>350</v>
      </c>
      <c r="C100" s="7">
        <v>52</v>
      </c>
      <c r="D100" s="7" t="s">
        <v>143</v>
      </c>
      <c r="E100" s="7">
        <v>6</v>
      </c>
      <c r="F100" s="7" t="s">
        <v>344</v>
      </c>
      <c r="G100" s="7">
        <v>22</v>
      </c>
      <c r="H100" s="210" t="s">
        <v>345</v>
      </c>
    </row>
    <row r="101" spans="1:8" x14ac:dyDescent="0.25">
      <c r="A101" s="209" t="s">
        <v>1209</v>
      </c>
      <c r="B101" s="7" t="s">
        <v>346</v>
      </c>
      <c r="C101" s="7">
        <v>52</v>
      </c>
      <c r="D101" s="7" t="s">
        <v>143</v>
      </c>
      <c r="E101" s="7">
        <v>6</v>
      </c>
      <c r="F101" s="7" t="s">
        <v>344</v>
      </c>
      <c r="G101" s="7">
        <v>22</v>
      </c>
      <c r="H101" s="210" t="s">
        <v>345</v>
      </c>
    </row>
    <row r="102" spans="1:8" x14ac:dyDescent="0.25">
      <c r="A102" s="209" t="s">
        <v>1212</v>
      </c>
      <c r="B102" s="7" t="s">
        <v>349</v>
      </c>
      <c r="C102" s="7">
        <v>52</v>
      </c>
      <c r="D102" s="7" t="s">
        <v>143</v>
      </c>
      <c r="E102" s="7">
        <v>6</v>
      </c>
      <c r="F102" s="7" t="s">
        <v>344</v>
      </c>
      <c r="G102" s="7">
        <v>22</v>
      </c>
      <c r="H102" s="210" t="s">
        <v>345</v>
      </c>
    </row>
    <row r="103" spans="1:8" x14ac:dyDescent="0.25">
      <c r="A103" s="209" t="s">
        <v>1211</v>
      </c>
      <c r="B103" s="7" t="s">
        <v>348</v>
      </c>
      <c r="C103" s="7">
        <v>52</v>
      </c>
      <c r="D103" s="7" t="s">
        <v>143</v>
      </c>
      <c r="E103" s="7">
        <v>6</v>
      </c>
      <c r="F103" s="7" t="s">
        <v>344</v>
      </c>
      <c r="G103" s="7">
        <v>22</v>
      </c>
      <c r="H103" s="210" t="s">
        <v>345</v>
      </c>
    </row>
    <row r="104" spans="1:8" x14ac:dyDescent="0.25">
      <c r="A104" s="209" t="s">
        <v>1214</v>
      </c>
      <c r="B104" s="7" t="s">
        <v>351</v>
      </c>
      <c r="C104" s="7">
        <v>52</v>
      </c>
      <c r="D104" s="7" t="s">
        <v>143</v>
      </c>
      <c r="E104" s="7">
        <v>6</v>
      </c>
      <c r="F104" s="7" t="s">
        <v>344</v>
      </c>
      <c r="G104" s="7">
        <v>22</v>
      </c>
      <c r="H104" s="210" t="s">
        <v>345</v>
      </c>
    </row>
    <row r="105" spans="1:8" x14ac:dyDescent="0.25">
      <c r="A105" s="209" t="s">
        <v>1215</v>
      </c>
      <c r="B105" s="7" t="s">
        <v>352</v>
      </c>
      <c r="C105" s="7">
        <v>52</v>
      </c>
      <c r="D105" s="7" t="s">
        <v>143</v>
      </c>
      <c r="E105" s="7">
        <v>6</v>
      </c>
      <c r="F105" s="7" t="s">
        <v>344</v>
      </c>
      <c r="G105" s="7">
        <v>22</v>
      </c>
      <c r="H105" s="210" t="s">
        <v>345</v>
      </c>
    </row>
    <row r="106" spans="1:8" x14ac:dyDescent="0.25">
      <c r="A106" s="209" t="s">
        <v>1229</v>
      </c>
      <c r="B106" s="7" t="s">
        <v>394</v>
      </c>
      <c r="C106" s="7">
        <v>52</v>
      </c>
      <c r="D106" s="7" t="s">
        <v>143</v>
      </c>
      <c r="E106" s="7">
        <v>6</v>
      </c>
      <c r="F106" s="7" t="s">
        <v>344</v>
      </c>
      <c r="G106" s="7">
        <v>29</v>
      </c>
      <c r="H106" s="210" t="s">
        <v>395</v>
      </c>
    </row>
    <row r="107" spans="1:8" x14ac:dyDescent="0.25">
      <c r="A107" s="209" t="s">
        <v>1358</v>
      </c>
      <c r="B107" s="7" t="s">
        <v>837</v>
      </c>
      <c r="C107" s="7">
        <v>52</v>
      </c>
      <c r="D107" s="7" t="s">
        <v>143</v>
      </c>
      <c r="E107" s="7">
        <v>6</v>
      </c>
      <c r="F107" s="7" t="s">
        <v>344</v>
      </c>
      <c r="G107" s="7">
        <v>29</v>
      </c>
      <c r="H107" s="210" t="s">
        <v>395</v>
      </c>
    </row>
    <row r="108" spans="1:8" x14ac:dyDescent="0.25">
      <c r="A108" s="209" t="s">
        <v>1250</v>
      </c>
      <c r="B108" s="7" t="s">
        <v>455</v>
      </c>
      <c r="C108" s="7">
        <v>52</v>
      </c>
      <c r="D108" s="7" t="s">
        <v>143</v>
      </c>
      <c r="E108" s="7">
        <v>6</v>
      </c>
      <c r="F108" s="7" t="s">
        <v>344</v>
      </c>
      <c r="G108" s="7">
        <v>35</v>
      </c>
      <c r="H108" s="210" t="s">
        <v>454</v>
      </c>
    </row>
    <row r="109" spans="1:8" x14ac:dyDescent="0.25">
      <c r="A109" s="209" t="s">
        <v>1251</v>
      </c>
      <c r="B109" s="7" t="s">
        <v>456</v>
      </c>
      <c r="C109" s="7">
        <v>52</v>
      </c>
      <c r="D109" s="7" t="s">
        <v>143</v>
      </c>
      <c r="E109" s="7">
        <v>6</v>
      </c>
      <c r="F109" s="7" t="s">
        <v>344</v>
      </c>
      <c r="G109" s="7">
        <v>35</v>
      </c>
      <c r="H109" s="210" t="s">
        <v>454</v>
      </c>
    </row>
    <row r="110" spans="1:8" x14ac:dyDescent="0.25">
      <c r="A110" s="209" t="s">
        <v>1249</v>
      </c>
      <c r="B110" s="7" t="s">
        <v>453</v>
      </c>
      <c r="C110" s="7">
        <v>52</v>
      </c>
      <c r="D110" s="7" t="s">
        <v>143</v>
      </c>
      <c r="E110" s="7">
        <v>6</v>
      </c>
      <c r="F110" s="7" t="s">
        <v>344</v>
      </c>
      <c r="G110" s="7">
        <v>35</v>
      </c>
      <c r="H110" s="210" t="s">
        <v>454</v>
      </c>
    </row>
    <row r="111" spans="1:8" x14ac:dyDescent="0.25">
      <c r="A111" s="209" t="s">
        <v>1308</v>
      </c>
      <c r="B111" s="7" t="s">
        <v>565</v>
      </c>
      <c r="C111" s="7">
        <v>52</v>
      </c>
      <c r="D111" s="7" t="s">
        <v>143</v>
      </c>
      <c r="E111" s="7">
        <v>6</v>
      </c>
      <c r="F111" s="7" t="s">
        <v>344</v>
      </c>
      <c r="G111" s="7">
        <v>56</v>
      </c>
      <c r="H111" s="210" t="s">
        <v>563</v>
      </c>
    </row>
    <row r="112" spans="1:8" x14ac:dyDescent="0.25">
      <c r="A112" s="209" t="s">
        <v>1307</v>
      </c>
      <c r="B112" s="7" t="s">
        <v>564</v>
      </c>
      <c r="C112" s="7">
        <v>52</v>
      </c>
      <c r="D112" s="7" t="s">
        <v>143</v>
      </c>
      <c r="E112" s="7">
        <v>6</v>
      </c>
      <c r="F112" s="7" t="s">
        <v>344</v>
      </c>
      <c r="G112" s="7">
        <v>56</v>
      </c>
      <c r="H112" s="210" t="s">
        <v>563</v>
      </c>
    </row>
    <row r="113" spans="1:8" x14ac:dyDescent="0.25">
      <c r="A113" s="209" t="s">
        <v>1200</v>
      </c>
      <c r="B113" s="7" t="s">
        <v>320</v>
      </c>
      <c r="C113" s="7">
        <v>53</v>
      </c>
      <c r="D113" s="7" t="s">
        <v>317</v>
      </c>
      <c r="E113" s="7">
        <v>7</v>
      </c>
      <c r="F113" s="7" t="s">
        <v>318</v>
      </c>
      <c r="G113" s="7">
        <v>18</v>
      </c>
      <c r="H113" s="210" t="s">
        <v>319</v>
      </c>
    </row>
    <row r="114" spans="1:8" x14ac:dyDescent="0.25">
      <c r="A114" s="209" t="s">
        <v>1201</v>
      </c>
      <c r="B114" s="7" t="s">
        <v>321</v>
      </c>
      <c r="C114" s="7">
        <v>53</v>
      </c>
      <c r="D114" s="7" t="s">
        <v>317</v>
      </c>
      <c r="E114" s="7">
        <v>7</v>
      </c>
      <c r="F114" s="7" t="s">
        <v>318</v>
      </c>
      <c r="G114" s="7">
        <v>18</v>
      </c>
      <c r="H114" s="210" t="s">
        <v>319</v>
      </c>
    </row>
    <row r="115" spans="1:8" x14ac:dyDescent="0.25">
      <c r="A115" s="209" t="s">
        <v>1202</v>
      </c>
      <c r="B115" s="7" t="s">
        <v>322</v>
      </c>
      <c r="C115" s="7">
        <v>53</v>
      </c>
      <c r="D115" s="7" t="s">
        <v>317</v>
      </c>
      <c r="E115" s="7">
        <v>7</v>
      </c>
      <c r="F115" s="7" t="s">
        <v>318</v>
      </c>
      <c r="G115" s="7">
        <v>18</v>
      </c>
      <c r="H115" s="210" t="s">
        <v>319</v>
      </c>
    </row>
    <row r="116" spans="1:8" x14ac:dyDescent="0.25">
      <c r="A116" s="209" t="s">
        <v>1203</v>
      </c>
      <c r="B116" s="7" t="s">
        <v>323</v>
      </c>
      <c r="C116" s="7">
        <v>53</v>
      </c>
      <c r="D116" s="7" t="s">
        <v>317</v>
      </c>
      <c r="E116" s="7">
        <v>7</v>
      </c>
      <c r="F116" s="7" t="s">
        <v>318</v>
      </c>
      <c r="G116" s="7">
        <v>18</v>
      </c>
      <c r="H116" s="210" t="s">
        <v>319</v>
      </c>
    </row>
    <row r="117" spans="1:8" x14ac:dyDescent="0.25">
      <c r="A117" s="209" t="s">
        <v>1204</v>
      </c>
      <c r="B117" s="7" t="s">
        <v>324</v>
      </c>
      <c r="C117" s="7">
        <v>53</v>
      </c>
      <c r="D117" s="7" t="s">
        <v>317</v>
      </c>
      <c r="E117" s="7">
        <v>7</v>
      </c>
      <c r="F117" s="7" t="s">
        <v>318</v>
      </c>
      <c r="G117" s="7">
        <v>18</v>
      </c>
      <c r="H117" s="210" t="s">
        <v>319</v>
      </c>
    </row>
    <row r="118" spans="1:8" x14ac:dyDescent="0.25">
      <c r="A118" s="209" t="s">
        <v>1224</v>
      </c>
      <c r="B118" s="7" t="s">
        <v>389</v>
      </c>
      <c r="C118" s="7">
        <v>53</v>
      </c>
      <c r="D118" s="7" t="s">
        <v>317</v>
      </c>
      <c r="E118" s="7">
        <v>7</v>
      </c>
      <c r="F118" s="7" t="s">
        <v>318</v>
      </c>
      <c r="G118" s="7">
        <v>28</v>
      </c>
      <c r="H118" s="210" t="s">
        <v>388</v>
      </c>
    </row>
    <row r="119" spans="1:8" x14ac:dyDescent="0.25">
      <c r="A119" s="209" t="s">
        <v>1226</v>
      </c>
      <c r="B119" s="7" t="s">
        <v>391</v>
      </c>
      <c r="C119" s="7">
        <v>53</v>
      </c>
      <c r="D119" s="7" t="s">
        <v>317</v>
      </c>
      <c r="E119" s="7">
        <v>7</v>
      </c>
      <c r="F119" s="7" t="s">
        <v>318</v>
      </c>
      <c r="G119" s="7">
        <v>28</v>
      </c>
      <c r="H119" s="210" t="s">
        <v>388</v>
      </c>
    </row>
    <row r="120" spans="1:8" x14ac:dyDescent="0.25">
      <c r="A120" s="209" t="s">
        <v>1225</v>
      </c>
      <c r="B120" s="7" t="s">
        <v>390</v>
      </c>
      <c r="C120" s="7">
        <v>53</v>
      </c>
      <c r="D120" s="7" t="s">
        <v>317</v>
      </c>
      <c r="E120" s="7">
        <v>7</v>
      </c>
      <c r="F120" s="7" t="s">
        <v>318</v>
      </c>
      <c r="G120" s="7">
        <v>28</v>
      </c>
      <c r="H120" s="210" t="s">
        <v>388</v>
      </c>
    </row>
    <row r="121" spans="1:8" x14ac:dyDescent="0.25">
      <c r="A121" s="209" t="s">
        <v>1227</v>
      </c>
      <c r="B121" s="7" t="s">
        <v>392</v>
      </c>
      <c r="C121" s="7">
        <v>53</v>
      </c>
      <c r="D121" s="7" t="s">
        <v>317</v>
      </c>
      <c r="E121" s="7">
        <v>7</v>
      </c>
      <c r="F121" s="7" t="s">
        <v>318</v>
      </c>
      <c r="G121" s="7">
        <v>28</v>
      </c>
      <c r="H121" s="210" t="s">
        <v>388</v>
      </c>
    </row>
    <row r="122" spans="1:8" x14ac:dyDescent="0.25">
      <c r="A122" s="209" t="s">
        <v>1341</v>
      </c>
      <c r="B122" s="7" t="s">
        <v>695</v>
      </c>
      <c r="C122" s="7">
        <v>53</v>
      </c>
      <c r="D122" s="7" t="s">
        <v>317</v>
      </c>
      <c r="E122" s="7">
        <v>7</v>
      </c>
      <c r="F122" s="7" t="s">
        <v>318</v>
      </c>
      <c r="G122" s="7">
        <v>28</v>
      </c>
      <c r="H122" s="210" t="s">
        <v>388</v>
      </c>
    </row>
    <row r="123" spans="1:8" x14ac:dyDescent="0.25">
      <c r="A123" s="209" t="s">
        <v>1228</v>
      </c>
      <c r="B123" s="7" t="s">
        <v>393</v>
      </c>
      <c r="C123" s="7">
        <v>53</v>
      </c>
      <c r="D123" s="7" t="s">
        <v>317</v>
      </c>
      <c r="E123" s="7">
        <v>7</v>
      </c>
      <c r="F123" s="7" t="s">
        <v>318</v>
      </c>
      <c r="G123" s="7">
        <v>28</v>
      </c>
      <c r="H123" s="210" t="s">
        <v>388</v>
      </c>
    </row>
    <row r="124" spans="1:8" x14ac:dyDescent="0.25">
      <c r="A124" s="209" t="s">
        <v>1252</v>
      </c>
      <c r="B124" s="7" t="s">
        <v>458</v>
      </c>
      <c r="C124" s="7">
        <v>53</v>
      </c>
      <c r="D124" s="7" t="s">
        <v>317</v>
      </c>
      <c r="E124" s="7">
        <v>7</v>
      </c>
      <c r="F124" s="7" t="s">
        <v>318</v>
      </c>
      <c r="G124" s="7">
        <v>36</v>
      </c>
      <c r="H124" s="210" t="s">
        <v>457</v>
      </c>
    </row>
    <row r="125" spans="1:8" x14ac:dyDescent="0.25">
      <c r="A125" s="209" t="s">
        <v>1354</v>
      </c>
      <c r="B125" s="7" t="s">
        <v>826</v>
      </c>
      <c r="C125" s="7">
        <v>53</v>
      </c>
      <c r="D125" s="7" t="s">
        <v>317</v>
      </c>
      <c r="E125" s="7">
        <v>7</v>
      </c>
      <c r="F125" s="7" t="s">
        <v>318</v>
      </c>
      <c r="G125" s="7">
        <v>36</v>
      </c>
      <c r="H125" s="210" t="s">
        <v>457</v>
      </c>
    </row>
    <row r="126" spans="1:8" x14ac:dyDescent="0.25">
      <c r="A126" s="209" t="s">
        <v>1259</v>
      </c>
      <c r="B126" s="7" t="s">
        <v>466</v>
      </c>
      <c r="C126" s="7">
        <v>53</v>
      </c>
      <c r="D126" s="7" t="s">
        <v>317</v>
      </c>
      <c r="E126" s="7">
        <v>7</v>
      </c>
      <c r="F126" s="7" t="s">
        <v>318</v>
      </c>
      <c r="G126" s="7">
        <v>37</v>
      </c>
      <c r="H126" s="210" t="s">
        <v>459</v>
      </c>
    </row>
    <row r="127" spans="1:8" x14ac:dyDescent="0.25">
      <c r="A127" s="209" t="s">
        <v>1260</v>
      </c>
      <c r="B127" s="7" t="s">
        <v>467</v>
      </c>
      <c r="C127" s="7">
        <v>53</v>
      </c>
      <c r="D127" s="7" t="s">
        <v>317</v>
      </c>
      <c r="E127" s="7">
        <v>7</v>
      </c>
      <c r="F127" s="7" t="s">
        <v>318</v>
      </c>
      <c r="G127" s="7">
        <v>37</v>
      </c>
      <c r="H127" s="210" t="s">
        <v>459</v>
      </c>
    </row>
    <row r="128" spans="1:8" x14ac:dyDescent="0.25">
      <c r="A128" s="209" t="s">
        <v>1256</v>
      </c>
      <c r="B128" s="7" t="s">
        <v>463</v>
      </c>
      <c r="C128" s="7">
        <v>53</v>
      </c>
      <c r="D128" s="7" t="s">
        <v>317</v>
      </c>
      <c r="E128" s="7">
        <v>7</v>
      </c>
      <c r="F128" s="7" t="s">
        <v>318</v>
      </c>
      <c r="G128" s="7">
        <v>37</v>
      </c>
      <c r="H128" s="210" t="s">
        <v>459</v>
      </c>
    </row>
    <row r="129" spans="1:8" x14ac:dyDescent="0.25">
      <c r="A129" s="209" t="s">
        <v>1257</v>
      </c>
      <c r="B129" s="7" t="s">
        <v>464</v>
      </c>
      <c r="C129" s="7">
        <v>53</v>
      </c>
      <c r="D129" s="7" t="s">
        <v>317</v>
      </c>
      <c r="E129" s="7">
        <v>7</v>
      </c>
      <c r="F129" s="7" t="s">
        <v>318</v>
      </c>
      <c r="G129" s="7">
        <v>37</v>
      </c>
      <c r="H129" s="210" t="s">
        <v>459</v>
      </c>
    </row>
    <row r="130" spans="1:8" x14ac:dyDescent="0.25">
      <c r="A130" s="209" t="s">
        <v>1253</v>
      </c>
      <c r="B130" s="7" t="s">
        <v>460</v>
      </c>
      <c r="C130" s="7">
        <v>53</v>
      </c>
      <c r="D130" s="7" t="s">
        <v>317</v>
      </c>
      <c r="E130" s="7">
        <v>7</v>
      </c>
      <c r="F130" s="7" t="s">
        <v>318</v>
      </c>
      <c r="G130" s="7">
        <v>37</v>
      </c>
      <c r="H130" s="210" t="s">
        <v>459</v>
      </c>
    </row>
    <row r="131" spans="1:8" x14ac:dyDescent="0.25">
      <c r="A131" s="209" t="s">
        <v>1255</v>
      </c>
      <c r="B131" s="7" t="s">
        <v>462</v>
      </c>
      <c r="C131" s="7">
        <v>53</v>
      </c>
      <c r="D131" s="7" t="s">
        <v>317</v>
      </c>
      <c r="E131" s="7">
        <v>7</v>
      </c>
      <c r="F131" s="7" t="s">
        <v>318</v>
      </c>
      <c r="G131" s="7">
        <v>37</v>
      </c>
      <c r="H131" s="210" t="s">
        <v>459</v>
      </c>
    </row>
    <row r="132" spans="1:8" x14ac:dyDescent="0.25">
      <c r="A132" s="209" t="s">
        <v>1261</v>
      </c>
      <c r="B132" s="7" t="s">
        <v>468</v>
      </c>
      <c r="C132" s="7">
        <v>53</v>
      </c>
      <c r="D132" s="7" t="s">
        <v>317</v>
      </c>
      <c r="E132" s="7">
        <v>7</v>
      </c>
      <c r="F132" s="7" t="s">
        <v>318</v>
      </c>
      <c r="G132" s="7">
        <v>37</v>
      </c>
      <c r="H132" s="210" t="s">
        <v>459</v>
      </c>
    </row>
    <row r="133" spans="1:8" x14ac:dyDescent="0.25">
      <c r="A133" s="209" t="s">
        <v>1263</v>
      </c>
      <c r="B133" s="7" t="s">
        <v>470</v>
      </c>
      <c r="C133" s="7">
        <v>53</v>
      </c>
      <c r="D133" s="7" t="s">
        <v>317</v>
      </c>
      <c r="E133" s="7">
        <v>7</v>
      </c>
      <c r="F133" s="7" t="s">
        <v>318</v>
      </c>
      <c r="G133" s="7">
        <v>37</v>
      </c>
      <c r="H133" s="210" t="s">
        <v>459</v>
      </c>
    </row>
    <row r="134" spans="1:8" x14ac:dyDescent="0.25">
      <c r="A134" s="209" t="s">
        <v>1262</v>
      </c>
      <c r="B134" s="7" t="s">
        <v>469</v>
      </c>
      <c r="C134" s="7">
        <v>53</v>
      </c>
      <c r="D134" s="7" t="s">
        <v>317</v>
      </c>
      <c r="E134" s="7">
        <v>7</v>
      </c>
      <c r="F134" s="7" t="s">
        <v>318</v>
      </c>
      <c r="G134" s="7">
        <v>37</v>
      </c>
      <c r="H134" s="210" t="s">
        <v>459</v>
      </c>
    </row>
    <row r="135" spans="1:8" x14ac:dyDescent="0.25">
      <c r="A135" s="209" t="s">
        <v>1258</v>
      </c>
      <c r="B135" s="7" t="s">
        <v>465</v>
      </c>
      <c r="C135" s="7">
        <v>53</v>
      </c>
      <c r="D135" s="7" t="s">
        <v>317</v>
      </c>
      <c r="E135" s="7">
        <v>7</v>
      </c>
      <c r="F135" s="7" t="s">
        <v>318</v>
      </c>
      <c r="G135" s="7">
        <v>37</v>
      </c>
      <c r="H135" s="210" t="s">
        <v>459</v>
      </c>
    </row>
    <row r="136" spans="1:8" x14ac:dyDescent="0.25">
      <c r="A136" s="209" t="s">
        <v>1254</v>
      </c>
      <c r="B136" s="7" t="s">
        <v>461</v>
      </c>
      <c r="C136" s="7">
        <v>53</v>
      </c>
      <c r="D136" s="7" t="s">
        <v>317</v>
      </c>
      <c r="E136" s="7">
        <v>7</v>
      </c>
      <c r="F136" s="7" t="s">
        <v>318</v>
      </c>
      <c r="G136" s="7">
        <v>37</v>
      </c>
      <c r="H136" s="210" t="s">
        <v>459</v>
      </c>
    </row>
    <row r="137" spans="1:8" x14ac:dyDescent="0.25">
      <c r="A137" s="209" t="s">
        <v>1280</v>
      </c>
      <c r="B137" s="7" t="s">
        <v>506</v>
      </c>
      <c r="C137" s="7">
        <v>53</v>
      </c>
      <c r="D137" s="7" t="s">
        <v>317</v>
      </c>
      <c r="E137" s="7">
        <v>7</v>
      </c>
      <c r="F137" s="7" t="s">
        <v>318</v>
      </c>
      <c r="G137" s="7">
        <v>41</v>
      </c>
      <c r="H137" s="210" t="s">
        <v>501</v>
      </c>
    </row>
    <row r="138" spans="1:8" x14ac:dyDescent="0.25">
      <c r="A138" s="209" t="s">
        <v>1279</v>
      </c>
      <c r="B138" s="7" t="s">
        <v>505</v>
      </c>
      <c r="C138" s="7">
        <v>53</v>
      </c>
      <c r="D138" s="7" t="s">
        <v>317</v>
      </c>
      <c r="E138" s="7">
        <v>7</v>
      </c>
      <c r="F138" s="7" t="s">
        <v>318</v>
      </c>
      <c r="G138" s="7">
        <v>41</v>
      </c>
      <c r="H138" s="210" t="s">
        <v>501</v>
      </c>
    </row>
    <row r="139" spans="1:8" x14ac:dyDescent="0.25">
      <c r="A139" s="209" t="s">
        <v>1282</v>
      </c>
      <c r="B139" s="7" t="s">
        <v>508</v>
      </c>
      <c r="C139" s="7">
        <v>53</v>
      </c>
      <c r="D139" s="7" t="s">
        <v>317</v>
      </c>
      <c r="E139" s="7">
        <v>7</v>
      </c>
      <c r="F139" s="7" t="s">
        <v>318</v>
      </c>
      <c r="G139" s="7">
        <v>41</v>
      </c>
      <c r="H139" s="210" t="s">
        <v>501</v>
      </c>
    </row>
    <row r="140" spans="1:8" x14ac:dyDescent="0.25">
      <c r="A140" s="209" t="s">
        <v>1277</v>
      </c>
      <c r="B140" s="7" t="s">
        <v>503</v>
      </c>
      <c r="C140" s="7">
        <v>53</v>
      </c>
      <c r="D140" s="7" t="s">
        <v>317</v>
      </c>
      <c r="E140" s="7">
        <v>7</v>
      </c>
      <c r="F140" s="7" t="s">
        <v>318</v>
      </c>
      <c r="G140" s="7">
        <v>41</v>
      </c>
      <c r="H140" s="210" t="s">
        <v>501</v>
      </c>
    </row>
    <row r="141" spans="1:8" x14ac:dyDescent="0.25">
      <c r="A141" s="209" t="s">
        <v>1276</v>
      </c>
      <c r="B141" s="7" t="s">
        <v>502</v>
      </c>
      <c r="C141" s="7">
        <v>53</v>
      </c>
      <c r="D141" s="7" t="s">
        <v>317</v>
      </c>
      <c r="E141" s="7">
        <v>7</v>
      </c>
      <c r="F141" s="7" t="s">
        <v>318</v>
      </c>
      <c r="G141" s="7">
        <v>41</v>
      </c>
      <c r="H141" s="210" t="s">
        <v>501</v>
      </c>
    </row>
    <row r="142" spans="1:8" x14ac:dyDescent="0.25">
      <c r="A142" s="209" t="s">
        <v>1281</v>
      </c>
      <c r="B142" s="7" t="s">
        <v>507</v>
      </c>
      <c r="C142" s="7">
        <v>53</v>
      </c>
      <c r="D142" s="7" t="s">
        <v>317</v>
      </c>
      <c r="E142" s="7">
        <v>7</v>
      </c>
      <c r="F142" s="7" t="s">
        <v>318</v>
      </c>
      <c r="G142" s="7">
        <v>41</v>
      </c>
      <c r="H142" s="210" t="s">
        <v>501</v>
      </c>
    </row>
    <row r="143" spans="1:8" x14ac:dyDescent="0.25">
      <c r="A143" s="209" t="s">
        <v>1278</v>
      </c>
      <c r="B143" s="7" t="s">
        <v>504</v>
      </c>
      <c r="C143" s="7">
        <v>53</v>
      </c>
      <c r="D143" s="7" t="s">
        <v>317</v>
      </c>
      <c r="E143" s="7">
        <v>7</v>
      </c>
      <c r="F143" s="7" t="s">
        <v>318</v>
      </c>
      <c r="G143" s="7">
        <v>41</v>
      </c>
      <c r="H143" s="210" t="s">
        <v>501</v>
      </c>
    </row>
    <row r="144" spans="1:8" x14ac:dyDescent="0.25">
      <c r="A144" s="209" t="s">
        <v>1286</v>
      </c>
      <c r="B144" s="7" t="s">
        <v>521</v>
      </c>
      <c r="C144" s="7">
        <v>53</v>
      </c>
      <c r="D144" s="7" t="s">
        <v>317</v>
      </c>
      <c r="E144" s="7">
        <v>7</v>
      </c>
      <c r="F144" s="7" t="s">
        <v>318</v>
      </c>
      <c r="G144" s="7">
        <v>45</v>
      </c>
      <c r="H144" s="210" t="s">
        <v>519</v>
      </c>
    </row>
    <row r="145" spans="1:8" x14ac:dyDescent="0.25">
      <c r="A145" s="209" t="s">
        <v>1289</v>
      </c>
      <c r="B145" s="7" t="s">
        <v>524</v>
      </c>
      <c r="C145" s="7">
        <v>53</v>
      </c>
      <c r="D145" s="7" t="s">
        <v>317</v>
      </c>
      <c r="E145" s="7">
        <v>7</v>
      </c>
      <c r="F145" s="7" t="s">
        <v>318</v>
      </c>
      <c r="G145" s="7">
        <v>45</v>
      </c>
      <c r="H145" s="210" t="s">
        <v>519</v>
      </c>
    </row>
    <row r="146" spans="1:8" x14ac:dyDescent="0.25">
      <c r="A146" s="209" t="s">
        <v>1285</v>
      </c>
      <c r="B146" s="7" t="s">
        <v>520</v>
      </c>
      <c r="C146" s="7">
        <v>53</v>
      </c>
      <c r="D146" s="7" t="s">
        <v>317</v>
      </c>
      <c r="E146" s="7">
        <v>7</v>
      </c>
      <c r="F146" s="7" t="s">
        <v>318</v>
      </c>
      <c r="G146" s="7">
        <v>45</v>
      </c>
      <c r="H146" s="210" t="s">
        <v>519</v>
      </c>
    </row>
    <row r="147" spans="1:8" x14ac:dyDescent="0.25">
      <c r="A147" s="209" t="s">
        <v>1288</v>
      </c>
      <c r="B147" s="7" t="s">
        <v>523</v>
      </c>
      <c r="C147" s="7">
        <v>53</v>
      </c>
      <c r="D147" s="7" t="s">
        <v>317</v>
      </c>
      <c r="E147" s="7">
        <v>7</v>
      </c>
      <c r="F147" s="7" t="s">
        <v>318</v>
      </c>
      <c r="G147" s="7">
        <v>45</v>
      </c>
      <c r="H147" s="210" t="s">
        <v>519</v>
      </c>
    </row>
    <row r="148" spans="1:8" x14ac:dyDescent="0.25">
      <c r="A148" s="209" t="s">
        <v>1287</v>
      </c>
      <c r="B148" s="7" t="s">
        <v>522</v>
      </c>
      <c r="C148" s="7">
        <v>53</v>
      </c>
      <c r="D148" s="7" t="s">
        <v>317</v>
      </c>
      <c r="E148" s="7">
        <v>7</v>
      </c>
      <c r="F148" s="7" t="s">
        <v>318</v>
      </c>
      <c r="G148" s="7">
        <v>45</v>
      </c>
      <c r="H148" s="210" t="s">
        <v>519</v>
      </c>
    </row>
    <row r="149" spans="1:8" x14ac:dyDescent="0.25">
      <c r="A149" s="209" t="s">
        <v>1193</v>
      </c>
      <c r="B149" s="7" t="s">
        <v>256</v>
      </c>
      <c r="C149" s="7">
        <v>55</v>
      </c>
      <c r="D149" s="7" t="s">
        <v>145</v>
      </c>
      <c r="E149" s="7">
        <v>8</v>
      </c>
      <c r="F149" s="7" t="s">
        <v>253</v>
      </c>
      <c r="G149" s="7">
        <v>8</v>
      </c>
      <c r="H149" s="210" t="s">
        <v>254</v>
      </c>
    </row>
    <row r="150" spans="1:8" x14ac:dyDescent="0.25">
      <c r="A150" s="209" t="s">
        <v>1192</v>
      </c>
      <c r="B150" s="7" t="s">
        <v>255</v>
      </c>
      <c r="C150" s="7">
        <v>55</v>
      </c>
      <c r="D150" s="7" t="s">
        <v>145</v>
      </c>
      <c r="E150" s="7">
        <v>8</v>
      </c>
      <c r="F150" s="7" t="s">
        <v>253</v>
      </c>
      <c r="G150" s="7">
        <v>8</v>
      </c>
      <c r="H150" s="210" t="s">
        <v>254</v>
      </c>
    </row>
    <row r="151" spans="1:8" x14ac:dyDescent="0.25">
      <c r="A151" s="209" t="s">
        <v>1194</v>
      </c>
      <c r="B151" s="7" t="s">
        <v>257</v>
      </c>
      <c r="C151" s="7">
        <v>55</v>
      </c>
      <c r="D151" s="7" t="s">
        <v>145</v>
      </c>
      <c r="E151" s="7">
        <v>8</v>
      </c>
      <c r="F151" s="7" t="s">
        <v>253</v>
      </c>
      <c r="G151" s="7">
        <v>8</v>
      </c>
      <c r="H151" s="210" t="s">
        <v>254</v>
      </c>
    </row>
    <row r="152" spans="1:8" x14ac:dyDescent="0.25">
      <c r="A152" s="209" t="s">
        <v>1196</v>
      </c>
      <c r="B152" s="7" t="s">
        <v>191</v>
      </c>
      <c r="C152" s="7">
        <v>55</v>
      </c>
      <c r="D152" s="7" t="s">
        <v>145</v>
      </c>
      <c r="E152" s="7">
        <v>8</v>
      </c>
      <c r="F152" s="7" t="s">
        <v>253</v>
      </c>
      <c r="G152" s="7">
        <v>10</v>
      </c>
      <c r="H152" s="210" t="s">
        <v>261</v>
      </c>
    </row>
    <row r="153" spans="1:8" x14ac:dyDescent="0.25">
      <c r="A153" s="209" t="s">
        <v>1197</v>
      </c>
      <c r="B153" s="7" t="s">
        <v>263</v>
      </c>
      <c r="C153" s="7">
        <v>55</v>
      </c>
      <c r="D153" s="7" t="s">
        <v>145</v>
      </c>
      <c r="E153" s="7">
        <v>8</v>
      </c>
      <c r="F153" s="7" t="s">
        <v>253</v>
      </c>
      <c r="G153" s="7">
        <v>10</v>
      </c>
      <c r="H153" s="210" t="s">
        <v>261</v>
      </c>
    </row>
    <row r="154" spans="1:8" x14ac:dyDescent="0.25">
      <c r="A154" s="209" t="s">
        <v>1195</v>
      </c>
      <c r="B154" s="7" t="s">
        <v>262</v>
      </c>
      <c r="C154" s="7">
        <v>55</v>
      </c>
      <c r="D154" s="7" t="s">
        <v>145</v>
      </c>
      <c r="E154" s="7">
        <v>8</v>
      </c>
      <c r="F154" s="7" t="s">
        <v>253</v>
      </c>
      <c r="G154" s="7">
        <v>10</v>
      </c>
      <c r="H154" s="210" t="s">
        <v>261</v>
      </c>
    </row>
    <row r="155" spans="1:8" x14ac:dyDescent="0.25">
      <c r="A155" s="209" t="s">
        <v>1302</v>
      </c>
      <c r="B155" s="7" t="s">
        <v>546</v>
      </c>
      <c r="C155" s="7">
        <v>55</v>
      </c>
      <c r="D155" s="7" t="s">
        <v>145</v>
      </c>
      <c r="E155" s="7">
        <v>8</v>
      </c>
      <c r="F155" s="7" t="s">
        <v>253</v>
      </c>
      <c r="G155" s="7">
        <v>51</v>
      </c>
      <c r="H155" s="210" t="s">
        <v>539</v>
      </c>
    </row>
    <row r="156" spans="1:8" x14ac:dyDescent="0.25">
      <c r="A156" s="209" t="s">
        <v>1301</v>
      </c>
      <c r="B156" s="7" t="s">
        <v>545</v>
      </c>
      <c r="C156" s="7">
        <v>55</v>
      </c>
      <c r="D156" s="7" t="s">
        <v>145</v>
      </c>
      <c r="E156" s="7">
        <v>8</v>
      </c>
      <c r="F156" s="7" t="s">
        <v>253</v>
      </c>
      <c r="G156" s="7">
        <v>51</v>
      </c>
      <c r="H156" s="210" t="s">
        <v>539</v>
      </c>
    </row>
    <row r="157" spans="1:8" x14ac:dyDescent="0.25">
      <c r="A157" s="209" t="s">
        <v>1296</v>
      </c>
      <c r="B157" s="7" t="s">
        <v>540</v>
      </c>
      <c r="C157" s="7">
        <v>55</v>
      </c>
      <c r="D157" s="7" t="s">
        <v>145</v>
      </c>
      <c r="E157" s="7">
        <v>8</v>
      </c>
      <c r="F157" s="7" t="s">
        <v>253</v>
      </c>
      <c r="G157" s="7">
        <v>51</v>
      </c>
      <c r="H157" s="210" t="s">
        <v>539</v>
      </c>
    </row>
    <row r="158" spans="1:8" x14ac:dyDescent="0.25">
      <c r="A158" s="209" t="s">
        <v>1299</v>
      </c>
      <c r="B158" s="7" t="s">
        <v>543</v>
      </c>
      <c r="C158" s="7">
        <v>55</v>
      </c>
      <c r="D158" s="7" t="s">
        <v>145</v>
      </c>
      <c r="E158" s="7">
        <v>8</v>
      </c>
      <c r="F158" s="7" t="s">
        <v>253</v>
      </c>
      <c r="G158" s="7">
        <v>51</v>
      </c>
      <c r="H158" s="210" t="s">
        <v>539</v>
      </c>
    </row>
    <row r="159" spans="1:8" x14ac:dyDescent="0.25">
      <c r="A159" s="209" t="s">
        <v>1298</v>
      </c>
      <c r="B159" s="7" t="s">
        <v>542</v>
      </c>
      <c r="C159" s="7">
        <v>55</v>
      </c>
      <c r="D159" s="7" t="s">
        <v>145</v>
      </c>
      <c r="E159" s="7">
        <v>8</v>
      </c>
      <c r="F159" s="7" t="s">
        <v>253</v>
      </c>
      <c r="G159" s="7">
        <v>51</v>
      </c>
      <c r="H159" s="210" t="s">
        <v>539</v>
      </c>
    </row>
    <row r="160" spans="1:8" x14ac:dyDescent="0.25">
      <c r="A160" s="209" t="s">
        <v>1300</v>
      </c>
      <c r="B160" s="7" t="s">
        <v>544</v>
      </c>
      <c r="C160" s="7">
        <v>55</v>
      </c>
      <c r="D160" s="7" t="s">
        <v>145</v>
      </c>
      <c r="E160" s="7">
        <v>8</v>
      </c>
      <c r="F160" s="7" t="s">
        <v>253</v>
      </c>
      <c r="G160" s="7">
        <v>51</v>
      </c>
      <c r="H160" s="210" t="s">
        <v>539</v>
      </c>
    </row>
    <row r="161" spans="1:8" x14ac:dyDescent="0.25">
      <c r="A161" s="209" t="s">
        <v>1297</v>
      </c>
      <c r="B161" s="7" t="s">
        <v>541</v>
      </c>
      <c r="C161" s="7">
        <v>55</v>
      </c>
      <c r="D161" s="7" t="s">
        <v>145</v>
      </c>
      <c r="E161" s="7">
        <v>8</v>
      </c>
      <c r="F161" s="7" t="s">
        <v>253</v>
      </c>
      <c r="G161" s="7">
        <v>51</v>
      </c>
      <c r="H161" s="210" t="s">
        <v>539</v>
      </c>
    </row>
    <row r="162" spans="1:8" x14ac:dyDescent="0.25">
      <c r="A162" s="209" t="s">
        <v>1359</v>
      </c>
      <c r="B162" s="7" t="s">
        <v>839</v>
      </c>
      <c r="C162" s="7">
        <v>55</v>
      </c>
      <c r="D162" s="7" t="s">
        <v>145</v>
      </c>
      <c r="E162" s="7">
        <v>8</v>
      </c>
      <c r="F162" s="7" t="s">
        <v>253</v>
      </c>
      <c r="G162" s="7">
        <v>51</v>
      </c>
      <c r="H162" s="210" t="s">
        <v>539</v>
      </c>
    </row>
    <row r="163" spans="1:8" x14ac:dyDescent="0.25">
      <c r="A163" s="209" t="s">
        <v>1305</v>
      </c>
      <c r="B163" s="7" t="s">
        <v>550</v>
      </c>
      <c r="C163" s="7">
        <v>55</v>
      </c>
      <c r="D163" s="7" t="s">
        <v>145</v>
      </c>
      <c r="E163" s="7">
        <v>8</v>
      </c>
      <c r="F163" s="7" t="s">
        <v>253</v>
      </c>
      <c r="G163" s="7">
        <v>52</v>
      </c>
      <c r="H163" s="210" t="s">
        <v>548</v>
      </c>
    </row>
    <row r="164" spans="1:8" x14ac:dyDescent="0.25">
      <c r="A164" s="209" t="s">
        <v>1304</v>
      </c>
      <c r="B164" s="7" t="s">
        <v>549</v>
      </c>
      <c r="C164" s="7">
        <v>55</v>
      </c>
      <c r="D164" s="7" t="s">
        <v>145</v>
      </c>
      <c r="E164" s="7">
        <v>8</v>
      </c>
      <c r="F164" s="7" t="s">
        <v>253</v>
      </c>
      <c r="G164" s="7">
        <v>52</v>
      </c>
      <c r="H164" s="210" t="s">
        <v>548</v>
      </c>
    </row>
    <row r="165" spans="1:8" x14ac:dyDescent="0.25">
      <c r="A165" s="209" t="s">
        <v>1303</v>
      </c>
      <c r="B165" s="7" t="s">
        <v>547</v>
      </c>
      <c r="C165" s="7">
        <v>55</v>
      </c>
      <c r="D165" s="7" t="s">
        <v>145</v>
      </c>
      <c r="E165" s="7">
        <v>8</v>
      </c>
      <c r="F165" s="7" t="s">
        <v>253</v>
      </c>
      <c r="G165" s="7">
        <v>52</v>
      </c>
      <c r="H165" s="210" t="s">
        <v>548</v>
      </c>
    </row>
    <row r="166" spans="1:8" x14ac:dyDescent="0.25">
      <c r="A166" s="209" t="s">
        <v>1188</v>
      </c>
      <c r="B166" s="7" t="s">
        <v>241</v>
      </c>
      <c r="C166" s="7">
        <v>66</v>
      </c>
      <c r="D166" s="7" t="s">
        <v>232</v>
      </c>
      <c r="E166" s="7">
        <v>9</v>
      </c>
      <c r="F166" s="7" t="s">
        <v>239</v>
      </c>
      <c r="G166" s="7">
        <v>6</v>
      </c>
      <c r="H166" s="210" t="s">
        <v>240</v>
      </c>
    </row>
    <row r="167" spans="1:8" x14ac:dyDescent="0.25">
      <c r="A167" s="209" t="s">
        <v>1189</v>
      </c>
      <c r="B167" s="7" t="s">
        <v>242</v>
      </c>
      <c r="C167" s="7">
        <v>66</v>
      </c>
      <c r="D167" s="7" t="s">
        <v>232</v>
      </c>
      <c r="E167" s="7">
        <v>9</v>
      </c>
      <c r="F167" s="7" t="s">
        <v>239</v>
      </c>
      <c r="G167" s="7">
        <v>6</v>
      </c>
      <c r="H167" s="210" t="s">
        <v>240</v>
      </c>
    </row>
    <row r="168" spans="1:8" x14ac:dyDescent="0.25">
      <c r="A168" s="209" t="s">
        <v>1191</v>
      </c>
      <c r="B168" s="7" t="s">
        <v>244</v>
      </c>
      <c r="C168" s="7">
        <v>66</v>
      </c>
      <c r="D168" s="7" t="s">
        <v>232</v>
      </c>
      <c r="E168" s="7">
        <v>9</v>
      </c>
      <c r="F168" s="7" t="s">
        <v>239</v>
      </c>
      <c r="G168" s="7">
        <v>6</v>
      </c>
      <c r="H168" s="210" t="s">
        <v>240</v>
      </c>
    </row>
    <row r="169" spans="1:8" x14ac:dyDescent="0.25">
      <c r="A169" s="209" t="s">
        <v>1187</v>
      </c>
      <c r="B169" s="7" t="s">
        <v>238</v>
      </c>
      <c r="C169" s="7">
        <v>66</v>
      </c>
      <c r="D169" s="7" t="s">
        <v>232</v>
      </c>
      <c r="E169" s="7">
        <v>9</v>
      </c>
      <c r="F169" s="7" t="s">
        <v>239</v>
      </c>
      <c r="G169" s="7">
        <v>6</v>
      </c>
      <c r="H169" s="210" t="s">
        <v>240</v>
      </c>
    </row>
    <row r="170" spans="1:8" x14ac:dyDescent="0.25">
      <c r="A170" s="209" t="s">
        <v>1190</v>
      </c>
      <c r="B170" s="7" t="s">
        <v>243</v>
      </c>
      <c r="C170" s="7">
        <v>66</v>
      </c>
      <c r="D170" s="7" t="s">
        <v>232</v>
      </c>
      <c r="E170" s="7">
        <v>9</v>
      </c>
      <c r="F170" s="7" t="s">
        <v>239</v>
      </c>
      <c r="G170" s="7">
        <v>6</v>
      </c>
      <c r="H170" s="210" t="s">
        <v>240</v>
      </c>
    </row>
    <row r="171" spans="1:8" x14ac:dyDescent="0.25">
      <c r="A171" s="209" t="s">
        <v>1356</v>
      </c>
      <c r="B171" s="7" t="s">
        <v>831</v>
      </c>
      <c r="C171" s="7">
        <v>66</v>
      </c>
      <c r="D171" s="7" t="s">
        <v>232</v>
      </c>
      <c r="E171" s="7">
        <v>9</v>
      </c>
      <c r="F171" s="7" t="s">
        <v>239</v>
      </c>
      <c r="G171" s="7">
        <v>6</v>
      </c>
      <c r="H171" s="210" t="s">
        <v>240</v>
      </c>
    </row>
    <row r="172" spans="1:8" x14ac:dyDescent="0.25">
      <c r="A172" s="209" t="s">
        <v>1344</v>
      </c>
      <c r="B172" s="7" t="s">
        <v>749</v>
      </c>
      <c r="C172" s="7">
        <v>66</v>
      </c>
      <c r="D172" s="7" t="s">
        <v>232</v>
      </c>
      <c r="E172" s="7">
        <v>9</v>
      </c>
      <c r="F172" s="7" t="s">
        <v>239</v>
      </c>
      <c r="G172" s="7">
        <v>83</v>
      </c>
      <c r="H172" s="210" t="s">
        <v>747</v>
      </c>
    </row>
    <row r="173" spans="1:8" x14ac:dyDescent="0.25">
      <c r="A173" s="209" t="s">
        <v>1346</v>
      </c>
      <c r="B173" s="7" t="s">
        <v>751</v>
      </c>
      <c r="C173" s="7">
        <v>66</v>
      </c>
      <c r="D173" s="7" t="s">
        <v>232</v>
      </c>
      <c r="E173" s="7">
        <v>9</v>
      </c>
      <c r="F173" s="7" t="s">
        <v>239</v>
      </c>
      <c r="G173" s="7">
        <v>83</v>
      </c>
      <c r="H173" s="210" t="s">
        <v>747</v>
      </c>
    </row>
    <row r="174" spans="1:8" x14ac:dyDescent="0.25">
      <c r="A174" s="209" t="s">
        <v>1350</v>
      </c>
      <c r="B174" s="7" t="s">
        <v>755</v>
      </c>
      <c r="C174" s="7">
        <v>66</v>
      </c>
      <c r="D174" s="7" t="s">
        <v>232</v>
      </c>
      <c r="E174" s="7">
        <v>9</v>
      </c>
      <c r="F174" s="7" t="s">
        <v>239</v>
      </c>
      <c r="G174" s="7">
        <v>83</v>
      </c>
      <c r="H174" s="210" t="s">
        <v>747</v>
      </c>
    </row>
    <row r="175" spans="1:8" x14ac:dyDescent="0.25">
      <c r="A175" s="209" t="s">
        <v>1351</v>
      </c>
      <c r="B175" s="7" t="s">
        <v>756</v>
      </c>
      <c r="C175" s="7">
        <v>66</v>
      </c>
      <c r="D175" s="7" t="s">
        <v>232</v>
      </c>
      <c r="E175" s="7">
        <v>9</v>
      </c>
      <c r="F175" s="7" t="s">
        <v>239</v>
      </c>
      <c r="G175" s="7">
        <v>83</v>
      </c>
      <c r="H175" s="210" t="s">
        <v>747</v>
      </c>
    </row>
    <row r="176" spans="1:8" x14ac:dyDescent="0.25">
      <c r="A176" s="209" t="s">
        <v>1347</v>
      </c>
      <c r="B176" s="7" t="s">
        <v>752</v>
      </c>
      <c r="C176" s="7">
        <v>66</v>
      </c>
      <c r="D176" s="7" t="s">
        <v>232</v>
      </c>
      <c r="E176" s="7">
        <v>9</v>
      </c>
      <c r="F176" s="7" t="s">
        <v>239</v>
      </c>
      <c r="G176" s="7">
        <v>83</v>
      </c>
      <c r="H176" s="210" t="s">
        <v>747</v>
      </c>
    </row>
    <row r="177" spans="1:8" x14ac:dyDescent="0.25">
      <c r="A177" s="209" t="s">
        <v>1349</v>
      </c>
      <c r="B177" s="7" t="s">
        <v>754</v>
      </c>
      <c r="C177" s="7">
        <v>66</v>
      </c>
      <c r="D177" s="7" t="s">
        <v>232</v>
      </c>
      <c r="E177" s="7">
        <v>9</v>
      </c>
      <c r="F177" s="7" t="s">
        <v>239</v>
      </c>
      <c r="G177" s="7">
        <v>83</v>
      </c>
      <c r="H177" s="210" t="s">
        <v>747</v>
      </c>
    </row>
    <row r="178" spans="1:8" x14ac:dyDescent="0.25">
      <c r="A178" s="209" t="s">
        <v>1342</v>
      </c>
      <c r="B178" s="7" t="s">
        <v>746</v>
      </c>
      <c r="C178" s="7">
        <v>66</v>
      </c>
      <c r="D178" s="7" t="s">
        <v>232</v>
      </c>
      <c r="E178" s="7">
        <v>9</v>
      </c>
      <c r="F178" s="7" t="s">
        <v>239</v>
      </c>
      <c r="G178" s="7">
        <v>83</v>
      </c>
      <c r="H178" s="210" t="s">
        <v>747</v>
      </c>
    </row>
    <row r="179" spans="1:8" x14ac:dyDescent="0.25">
      <c r="A179" s="209" t="s">
        <v>1343</v>
      </c>
      <c r="B179" s="7" t="s">
        <v>748</v>
      </c>
      <c r="C179" s="7">
        <v>66</v>
      </c>
      <c r="D179" s="7" t="s">
        <v>232</v>
      </c>
      <c r="E179" s="7">
        <v>9</v>
      </c>
      <c r="F179" s="7" t="s">
        <v>239</v>
      </c>
      <c r="G179" s="7">
        <v>83</v>
      </c>
      <c r="H179" s="210" t="s">
        <v>747</v>
      </c>
    </row>
    <row r="180" spans="1:8" x14ac:dyDescent="0.25">
      <c r="A180" s="209" t="s">
        <v>1345</v>
      </c>
      <c r="B180" s="7" t="s">
        <v>750</v>
      </c>
      <c r="C180" s="7">
        <v>66</v>
      </c>
      <c r="D180" s="7" t="s">
        <v>232</v>
      </c>
      <c r="E180" s="7">
        <v>9</v>
      </c>
      <c r="F180" s="7" t="s">
        <v>239</v>
      </c>
      <c r="G180" s="7">
        <v>83</v>
      </c>
      <c r="H180" s="210" t="s">
        <v>747</v>
      </c>
    </row>
    <row r="181" spans="1:8" x14ac:dyDescent="0.25">
      <c r="A181" s="209" t="s">
        <v>1348</v>
      </c>
      <c r="B181" s="7" t="s">
        <v>753</v>
      </c>
      <c r="C181" s="7">
        <v>66</v>
      </c>
      <c r="D181" s="7" t="s">
        <v>232</v>
      </c>
      <c r="E181" s="7">
        <v>9</v>
      </c>
      <c r="F181" s="7" t="s">
        <v>239</v>
      </c>
      <c r="G181" s="7">
        <v>83</v>
      </c>
      <c r="H181" s="210" t="s">
        <v>747</v>
      </c>
    </row>
    <row r="182" spans="1:8" x14ac:dyDescent="0.25">
      <c r="A182" s="209">
        <v>10075001</v>
      </c>
      <c r="B182" s="7" t="s">
        <v>694</v>
      </c>
      <c r="C182" s="7">
        <v>59</v>
      </c>
      <c r="D182" s="7" t="s">
        <v>148</v>
      </c>
      <c r="E182" s="7">
        <v>10</v>
      </c>
      <c r="F182" s="7" t="s">
        <v>689</v>
      </c>
      <c r="G182" s="7">
        <v>75</v>
      </c>
      <c r="H182" s="210" t="s">
        <v>690</v>
      </c>
    </row>
    <row r="183" spans="1:8" x14ac:dyDescent="0.25">
      <c r="A183" s="209" t="s">
        <v>1078</v>
      </c>
      <c r="B183" s="7" t="s">
        <v>693</v>
      </c>
      <c r="C183" s="7">
        <v>59</v>
      </c>
      <c r="D183" s="7" t="s">
        <v>148</v>
      </c>
      <c r="E183" s="7">
        <v>10</v>
      </c>
      <c r="F183" s="7" t="s">
        <v>689</v>
      </c>
      <c r="G183" s="7">
        <v>75</v>
      </c>
      <c r="H183" s="210" t="s">
        <v>690</v>
      </c>
    </row>
    <row r="184" spans="1:8" x14ac:dyDescent="0.25">
      <c r="A184" s="209" t="s">
        <v>1077</v>
      </c>
      <c r="B184" s="7" t="s">
        <v>692</v>
      </c>
      <c r="C184" s="7">
        <v>59</v>
      </c>
      <c r="D184" s="7" t="s">
        <v>148</v>
      </c>
      <c r="E184" s="7">
        <v>10</v>
      </c>
      <c r="F184" s="7" t="s">
        <v>689</v>
      </c>
      <c r="G184" s="7">
        <v>75</v>
      </c>
      <c r="H184" s="210" t="s">
        <v>690</v>
      </c>
    </row>
    <row r="185" spans="1:8" x14ac:dyDescent="0.25">
      <c r="A185" s="209" t="s">
        <v>1076</v>
      </c>
      <c r="B185" s="7" t="s">
        <v>691</v>
      </c>
      <c r="C185" s="7">
        <v>59</v>
      </c>
      <c r="D185" s="7" t="s">
        <v>148</v>
      </c>
      <c r="E185" s="7">
        <v>10</v>
      </c>
      <c r="F185" s="7" t="s">
        <v>689</v>
      </c>
      <c r="G185" s="7">
        <v>75</v>
      </c>
      <c r="H185" s="210" t="s">
        <v>690</v>
      </c>
    </row>
    <row r="186" spans="1:8" x14ac:dyDescent="0.25">
      <c r="A186" s="209" t="s">
        <v>1079</v>
      </c>
      <c r="B186" s="7" t="s">
        <v>697</v>
      </c>
      <c r="C186" s="7">
        <v>59</v>
      </c>
      <c r="D186" s="7" t="s">
        <v>148</v>
      </c>
      <c r="E186" s="7">
        <v>10</v>
      </c>
      <c r="F186" s="7" t="s">
        <v>689</v>
      </c>
      <c r="G186" s="7">
        <v>75</v>
      </c>
      <c r="H186" s="210" t="s">
        <v>690</v>
      </c>
    </row>
    <row r="187" spans="1:8" x14ac:dyDescent="0.25">
      <c r="A187" s="209" t="s">
        <v>1097</v>
      </c>
      <c r="B187" s="7" t="s">
        <v>717</v>
      </c>
      <c r="C187" s="7">
        <v>59</v>
      </c>
      <c r="D187" s="7" t="s">
        <v>148</v>
      </c>
      <c r="E187" s="7">
        <v>10</v>
      </c>
      <c r="F187" s="7" t="s">
        <v>689</v>
      </c>
      <c r="G187" s="7">
        <v>77</v>
      </c>
      <c r="H187" s="210" t="s">
        <v>709</v>
      </c>
    </row>
    <row r="188" spans="1:8" x14ac:dyDescent="0.25">
      <c r="A188" s="209" t="s">
        <v>1090</v>
      </c>
      <c r="B188" s="7" t="s">
        <v>710</v>
      </c>
      <c r="C188" s="7">
        <v>59</v>
      </c>
      <c r="D188" s="7" t="s">
        <v>148</v>
      </c>
      <c r="E188" s="7">
        <v>10</v>
      </c>
      <c r="F188" s="7" t="s">
        <v>689</v>
      </c>
      <c r="G188" s="7">
        <v>77</v>
      </c>
      <c r="H188" s="210" t="s">
        <v>709</v>
      </c>
    </row>
    <row r="189" spans="1:8" x14ac:dyDescent="0.25">
      <c r="A189" s="209" t="s">
        <v>1094</v>
      </c>
      <c r="B189" s="7" t="s">
        <v>714</v>
      </c>
      <c r="C189" s="7">
        <v>59</v>
      </c>
      <c r="D189" s="7" t="s">
        <v>148</v>
      </c>
      <c r="E189" s="7">
        <v>10</v>
      </c>
      <c r="F189" s="7" t="s">
        <v>689</v>
      </c>
      <c r="G189" s="7">
        <v>77</v>
      </c>
      <c r="H189" s="210" t="s">
        <v>709</v>
      </c>
    </row>
    <row r="190" spans="1:8" x14ac:dyDescent="0.25">
      <c r="A190" s="209" t="s">
        <v>1089</v>
      </c>
      <c r="B190" s="7" t="s">
        <v>708</v>
      </c>
      <c r="C190" s="7">
        <v>59</v>
      </c>
      <c r="D190" s="7" t="s">
        <v>148</v>
      </c>
      <c r="E190" s="7">
        <v>10</v>
      </c>
      <c r="F190" s="7" t="s">
        <v>689</v>
      </c>
      <c r="G190" s="7">
        <v>77</v>
      </c>
      <c r="H190" s="210" t="s">
        <v>709</v>
      </c>
    </row>
    <row r="191" spans="1:8" x14ac:dyDescent="0.25">
      <c r="A191" s="209" t="s">
        <v>1092</v>
      </c>
      <c r="B191" s="7" t="s">
        <v>712</v>
      </c>
      <c r="C191" s="7">
        <v>59</v>
      </c>
      <c r="D191" s="7" t="s">
        <v>148</v>
      </c>
      <c r="E191" s="7">
        <v>10</v>
      </c>
      <c r="F191" s="7" t="s">
        <v>689</v>
      </c>
      <c r="G191" s="7">
        <v>77</v>
      </c>
      <c r="H191" s="210" t="s">
        <v>709</v>
      </c>
    </row>
    <row r="192" spans="1:8" x14ac:dyDescent="0.25">
      <c r="A192" s="209" t="s">
        <v>1098</v>
      </c>
      <c r="B192" s="7" t="s">
        <v>718</v>
      </c>
      <c r="C192" s="7">
        <v>59</v>
      </c>
      <c r="D192" s="7" t="s">
        <v>148</v>
      </c>
      <c r="E192" s="7">
        <v>10</v>
      </c>
      <c r="F192" s="7" t="s">
        <v>689</v>
      </c>
      <c r="G192" s="7">
        <v>77</v>
      </c>
      <c r="H192" s="210" t="s">
        <v>709</v>
      </c>
    </row>
    <row r="193" spans="1:8" x14ac:dyDescent="0.25">
      <c r="A193" s="209" t="s">
        <v>1095</v>
      </c>
      <c r="B193" s="7" t="s">
        <v>715</v>
      </c>
      <c r="C193" s="7">
        <v>59</v>
      </c>
      <c r="D193" s="7" t="s">
        <v>148</v>
      </c>
      <c r="E193" s="7">
        <v>10</v>
      </c>
      <c r="F193" s="7" t="s">
        <v>689</v>
      </c>
      <c r="G193" s="7">
        <v>77</v>
      </c>
      <c r="H193" s="210" t="s">
        <v>709</v>
      </c>
    </row>
    <row r="194" spans="1:8" x14ac:dyDescent="0.25">
      <c r="A194" s="209" t="s">
        <v>1093</v>
      </c>
      <c r="B194" s="7" t="s">
        <v>713</v>
      </c>
      <c r="C194" s="7">
        <v>59</v>
      </c>
      <c r="D194" s="7" t="s">
        <v>148</v>
      </c>
      <c r="E194" s="7">
        <v>10</v>
      </c>
      <c r="F194" s="7" t="s">
        <v>689</v>
      </c>
      <c r="G194" s="7">
        <v>77</v>
      </c>
      <c r="H194" s="210" t="s">
        <v>709</v>
      </c>
    </row>
    <row r="195" spans="1:8" x14ac:dyDescent="0.25">
      <c r="A195" s="209" t="s">
        <v>1096</v>
      </c>
      <c r="B195" s="7" t="s">
        <v>716</v>
      </c>
      <c r="C195" s="7">
        <v>59</v>
      </c>
      <c r="D195" s="7" t="s">
        <v>148</v>
      </c>
      <c r="E195" s="7">
        <v>10</v>
      </c>
      <c r="F195" s="7" t="s">
        <v>689</v>
      </c>
      <c r="G195" s="7">
        <v>77</v>
      </c>
      <c r="H195" s="210" t="s">
        <v>709</v>
      </c>
    </row>
    <row r="196" spans="1:8" x14ac:dyDescent="0.25">
      <c r="A196" s="209" t="s">
        <v>1091</v>
      </c>
      <c r="B196" s="7" t="s">
        <v>711</v>
      </c>
      <c r="C196" s="7">
        <v>59</v>
      </c>
      <c r="D196" s="7" t="s">
        <v>148</v>
      </c>
      <c r="E196" s="7">
        <v>10</v>
      </c>
      <c r="F196" s="7" t="s">
        <v>689</v>
      </c>
      <c r="G196" s="7">
        <v>77</v>
      </c>
      <c r="H196" s="210" t="s">
        <v>709</v>
      </c>
    </row>
    <row r="197" spans="1:8" x14ac:dyDescent="0.25">
      <c r="A197" s="209" t="s">
        <v>1101</v>
      </c>
      <c r="B197" s="7" t="s">
        <v>722</v>
      </c>
      <c r="C197" s="7">
        <v>59</v>
      </c>
      <c r="D197" s="7" t="s">
        <v>148</v>
      </c>
      <c r="E197" s="7">
        <v>10</v>
      </c>
      <c r="F197" s="7" t="s">
        <v>689</v>
      </c>
      <c r="G197" s="7">
        <v>78</v>
      </c>
      <c r="H197" s="210" t="s">
        <v>719</v>
      </c>
    </row>
    <row r="198" spans="1:8" x14ac:dyDescent="0.25">
      <c r="A198" s="209" t="s">
        <v>1099</v>
      </c>
      <c r="B198" s="7" t="s">
        <v>720</v>
      </c>
      <c r="C198" s="7">
        <v>59</v>
      </c>
      <c r="D198" s="7" t="s">
        <v>148</v>
      </c>
      <c r="E198" s="7">
        <v>10</v>
      </c>
      <c r="F198" s="7" t="s">
        <v>689</v>
      </c>
      <c r="G198" s="7">
        <v>78</v>
      </c>
      <c r="H198" s="210" t="s">
        <v>719</v>
      </c>
    </row>
    <row r="199" spans="1:8" x14ac:dyDescent="0.25">
      <c r="A199" s="209" t="s">
        <v>1102</v>
      </c>
      <c r="B199" s="7" t="s">
        <v>723</v>
      </c>
      <c r="C199" s="7">
        <v>59</v>
      </c>
      <c r="D199" s="7" t="s">
        <v>148</v>
      </c>
      <c r="E199" s="7">
        <v>10</v>
      </c>
      <c r="F199" s="7" t="s">
        <v>689</v>
      </c>
      <c r="G199" s="7">
        <v>78</v>
      </c>
      <c r="H199" s="210" t="s">
        <v>719</v>
      </c>
    </row>
    <row r="200" spans="1:8" x14ac:dyDescent="0.25">
      <c r="A200" s="209" t="s">
        <v>1105</v>
      </c>
      <c r="B200" s="7" t="s">
        <v>726</v>
      </c>
      <c r="C200" s="7">
        <v>59</v>
      </c>
      <c r="D200" s="7" t="s">
        <v>148</v>
      </c>
      <c r="E200" s="7">
        <v>10</v>
      </c>
      <c r="F200" s="7" t="s">
        <v>689</v>
      </c>
      <c r="G200" s="7">
        <v>78</v>
      </c>
      <c r="H200" s="210" t="s">
        <v>719</v>
      </c>
    </row>
    <row r="201" spans="1:8" x14ac:dyDescent="0.25">
      <c r="A201" s="209" t="s">
        <v>1100</v>
      </c>
      <c r="B201" s="7" t="s">
        <v>721</v>
      </c>
      <c r="C201" s="7">
        <v>59</v>
      </c>
      <c r="D201" s="7" t="s">
        <v>148</v>
      </c>
      <c r="E201" s="7">
        <v>10</v>
      </c>
      <c r="F201" s="7" t="s">
        <v>689</v>
      </c>
      <c r="G201" s="7">
        <v>78</v>
      </c>
      <c r="H201" s="210" t="s">
        <v>719</v>
      </c>
    </row>
    <row r="202" spans="1:8" x14ac:dyDescent="0.25">
      <c r="A202" s="209" t="s">
        <v>1103</v>
      </c>
      <c r="B202" s="7" t="s">
        <v>724</v>
      </c>
      <c r="C202" s="7">
        <v>59</v>
      </c>
      <c r="D202" s="7" t="s">
        <v>148</v>
      </c>
      <c r="E202" s="7">
        <v>10</v>
      </c>
      <c r="F202" s="7" t="s">
        <v>689</v>
      </c>
      <c r="G202" s="7">
        <v>78</v>
      </c>
      <c r="H202" s="210" t="s">
        <v>719</v>
      </c>
    </row>
    <row r="203" spans="1:8" x14ac:dyDescent="0.25">
      <c r="A203" s="209" t="s">
        <v>1104</v>
      </c>
      <c r="B203" s="7" t="s">
        <v>725</v>
      </c>
      <c r="C203" s="7">
        <v>59</v>
      </c>
      <c r="D203" s="7" t="s">
        <v>148</v>
      </c>
      <c r="E203" s="7">
        <v>10</v>
      </c>
      <c r="F203" s="7" t="s">
        <v>689</v>
      </c>
      <c r="G203" s="7">
        <v>78</v>
      </c>
      <c r="H203" s="210" t="s">
        <v>719</v>
      </c>
    </row>
    <row r="204" spans="1:8" x14ac:dyDescent="0.25">
      <c r="A204" s="209" t="s">
        <v>1134</v>
      </c>
      <c r="B204" s="7" t="s">
        <v>777</v>
      </c>
      <c r="C204" s="7">
        <v>59</v>
      </c>
      <c r="D204" s="7" t="s">
        <v>148</v>
      </c>
      <c r="E204" s="7">
        <v>10</v>
      </c>
      <c r="F204" s="7" t="s">
        <v>689</v>
      </c>
      <c r="G204" s="7">
        <v>91</v>
      </c>
      <c r="H204" s="210" t="s">
        <v>775</v>
      </c>
    </row>
    <row r="205" spans="1:8" x14ac:dyDescent="0.25">
      <c r="A205" s="209" t="s">
        <v>1138</v>
      </c>
      <c r="B205" s="7" t="s">
        <v>781</v>
      </c>
      <c r="C205" s="7">
        <v>59</v>
      </c>
      <c r="D205" s="7" t="s">
        <v>148</v>
      </c>
      <c r="E205" s="7">
        <v>10</v>
      </c>
      <c r="F205" s="7" t="s">
        <v>689</v>
      </c>
      <c r="G205" s="7">
        <v>91</v>
      </c>
      <c r="H205" s="210" t="s">
        <v>775</v>
      </c>
    </row>
    <row r="206" spans="1:8" x14ac:dyDescent="0.25">
      <c r="A206" s="209" t="s">
        <v>1133</v>
      </c>
      <c r="B206" s="7" t="s">
        <v>776</v>
      </c>
      <c r="C206" s="7">
        <v>59</v>
      </c>
      <c r="D206" s="7" t="s">
        <v>148</v>
      </c>
      <c r="E206" s="7">
        <v>10</v>
      </c>
      <c r="F206" s="7" t="s">
        <v>689</v>
      </c>
      <c r="G206" s="7">
        <v>91</v>
      </c>
      <c r="H206" s="210" t="s">
        <v>775</v>
      </c>
    </row>
    <row r="207" spans="1:8" x14ac:dyDescent="0.25">
      <c r="A207" s="209" t="s">
        <v>1137</v>
      </c>
      <c r="B207" s="7" t="s">
        <v>780</v>
      </c>
      <c r="C207" s="7">
        <v>59</v>
      </c>
      <c r="D207" s="7" t="s">
        <v>148</v>
      </c>
      <c r="E207" s="7">
        <v>10</v>
      </c>
      <c r="F207" s="7" t="s">
        <v>689</v>
      </c>
      <c r="G207" s="7">
        <v>91</v>
      </c>
      <c r="H207" s="210" t="s">
        <v>775</v>
      </c>
    </row>
    <row r="208" spans="1:8" x14ac:dyDescent="0.25">
      <c r="A208" s="209" t="s">
        <v>1135</v>
      </c>
      <c r="B208" s="7" t="s">
        <v>778</v>
      </c>
      <c r="C208" s="7">
        <v>59</v>
      </c>
      <c r="D208" s="7" t="s">
        <v>148</v>
      </c>
      <c r="E208" s="7">
        <v>10</v>
      </c>
      <c r="F208" s="7" t="s">
        <v>689</v>
      </c>
      <c r="G208" s="7">
        <v>91</v>
      </c>
      <c r="H208" s="210" t="s">
        <v>775</v>
      </c>
    </row>
    <row r="209" spans="1:8" x14ac:dyDescent="0.25">
      <c r="A209" s="209" t="s">
        <v>1139</v>
      </c>
      <c r="B209" s="7" t="s">
        <v>782</v>
      </c>
      <c r="C209" s="7">
        <v>59</v>
      </c>
      <c r="D209" s="7" t="s">
        <v>148</v>
      </c>
      <c r="E209" s="7">
        <v>10</v>
      </c>
      <c r="F209" s="7" t="s">
        <v>689</v>
      </c>
      <c r="G209" s="7">
        <v>91</v>
      </c>
      <c r="H209" s="210" t="s">
        <v>775</v>
      </c>
    </row>
    <row r="210" spans="1:8" x14ac:dyDescent="0.25">
      <c r="A210" s="209" t="s">
        <v>1136</v>
      </c>
      <c r="B210" s="7" t="s">
        <v>779</v>
      </c>
      <c r="C210" s="7">
        <v>59</v>
      </c>
      <c r="D210" s="7" t="s">
        <v>148</v>
      </c>
      <c r="E210" s="7">
        <v>10</v>
      </c>
      <c r="F210" s="7" t="s">
        <v>689</v>
      </c>
      <c r="G210" s="7">
        <v>91</v>
      </c>
      <c r="H210" s="210" t="s">
        <v>775</v>
      </c>
    </row>
    <row r="211" spans="1:8" x14ac:dyDescent="0.25">
      <c r="A211" s="209" t="s">
        <v>1142</v>
      </c>
      <c r="B211" s="7" t="s">
        <v>786</v>
      </c>
      <c r="C211" s="7">
        <v>59</v>
      </c>
      <c r="D211" s="7" t="s">
        <v>148</v>
      </c>
      <c r="E211" s="7">
        <v>10</v>
      </c>
      <c r="F211" s="7" t="s">
        <v>689</v>
      </c>
      <c r="G211" s="7">
        <v>92</v>
      </c>
      <c r="H211" s="210" t="s">
        <v>783</v>
      </c>
    </row>
    <row r="212" spans="1:8" x14ac:dyDescent="0.25">
      <c r="A212" s="209" t="s">
        <v>1143</v>
      </c>
      <c r="B212" s="7" t="s">
        <v>787</v>
      </c>
      <c r="C212" s="7">
        <v>59</v>
      </c>
      <c r="D212" s="7" t="s">
        <v>148</v>
      </c>
      <c r="E212" s="7">
        <v>10</v>
      </c>
      <c r="F212" s="7" t="s">
        <v>689</v>
      </c>
      <c r="G212" s="7">
        <v>92</v>
      </c>
      <c r="H212" s="210" t="s">
        <v>783</v>
      </c>
    </row>
    <row r="213" spans="1:8" x14ac:dyDescent="0.25">
      <c r="A213" s="209" t="s">
        <v>1140</v>
      </c>
      <c r="B213" s="7" t="s">
        <v>784</v>
      </c>
      <c r="C213" s="7">
        <v>59</v>
      </c>
      <c r="D213" s="7" t="s">
        <v>148</v>
      </c>
      <c r="E213" s="7">
        <v>10</v>
      </c>
      <c r="F213" s="7" t="s">
        <v>689</v>
      </c>
      <c r="G213" s="7">
        <v>92</v>
      </c>
      <c r="H213" s="210" t="s">
        <v>783</v>
      </c>
    </row>
    <row r="214" spans="1:8" x14ac:dyDescent="0.25">
      <c r="A214" s="209" t="s">
        <v>1141</v>
      </c>
      <c r="B214" s="7" t="s">
        <v>785</v>
      </c>
      <c r="C214" s="7">
        <v>59</v>
      </c>
      <c r="D214" s="7" t="s">
        <v>148</v>
      </c>
      <c r="E214" s="7">
        <v>10</v>
      </c>
      <c r="F214" s="7" t="s">
        <v>689</v>
      </c>
      <c r="G214" s="7">
        <v>92</v>
      </c>
      <c r="H214" s="210" t="s">
        <v>783</v>
      </c>
    </row>
    <row r="215" spans="1:8" x14ac:dyDescent="0.25">
      <c r="A215" s="209" t="s">
        <v>1144</v>
      </c>
      <c r="B215" s="7" t="s">
        <v>696</v>
      </c>
      <c r="C215" s="7">
        <v>59</v>
      </c>
      <c r="D215" s="7" t="s">
        <v>148</v>
      </c>
      <c r="E215" s="7">
        <v>10</v>
      </c>
      <c r="F215" s="7" t="s">
        <v>689</v>
      </c>
      <c r="G215" s="7">
        <v>93</v>
      </c>
      <c r="H215" s="210" t="s">
        <v>788</v>
      </c>
    </row>
    <row r="216" spans="1:8" x14ac:dyDescent="0.25">
      <c r="A216" s="209" t="s">
        <v>1148</v>
      </c>
      <c r="B216" s="7" t="s">
        <v>793</v>
      </c>
      <c r="C216" s="7">
        <v>59</v>
      </c>
      <c r="D216" s="7" t="s">
        <v>148</v>
      </c>
      <c r="E216" s="7">
        <v>10</v>
      </c>
      <c r="F216" s="7" t="s">
        <v>689</v>
      </c>
      <c r="G216" s="7">
        <v>95</v>
      </c>
      <c r="H216" s="210" t="s">
        <v>790</v>
      </c>
    </row>
    <row r="217" spans="1:8" x14ac:dyDescent="0.25">
      <c r="A217" s="209" t="s">
        <v>1146</v>
      </c>
      <c r="B217" s="7" t="s">
        <v>791</v>
      </c>
      <c r="C217" s="7">
        <v>59</v>
      </c>
      <c r="D217" s="7" t="s">
        <v>148</v>
      </c>
      <c r="E217" s="7">
        <v>10</v>
      </c>
      <c r="F217" s="7" t="s">
        <v>689</v>
      </c>
      <c r="G217" s="7">
        <v>95</v>
      </c>
      <c r="H217" s="210" t="s">
        <v>790</v>
      </c>
    </row>
    <row r="218" spans="1:8" x14ac:dyDescent="0.25">
      <c r="A218" s="209" t="s">
        <v>1145</v>
      </c>
      <c r="B218" s="7" t="s">
        <v>789</v>
      </c>
      <c r="C218" s="7">
        <v>59</v>
      </c>
      <c r="D218" s="7" t="s">
        <v>148</v>
      </c>
      <c r="E218" s="7">
        <v>10</v>
      </c>
      <c r="F218" s="7" t="s">
        <v>689</v>
      </c>
      <c r="G218" s="7">
        <v>95</v>
      </c>
      <c r="H218" s="210" t="s">
        <v>790</v>
      </c>
    </row>
    <row r="219" spans="1:8" x14ac:dyDescent="0.25">
      <c r="A219" s="209" t="s">
        <v>1147</v>
      </c>
      <c r="B219" s="7" t="s">
        <v>792</v>
      </c>
      <c r="C219" s="7">
        <v>59</v>
      </c>
      <c r="D219" s="7" t="s">
        <v>148</v>
      </c>
      <c r="E219" s="7">
        <v>10</v>
      </c>
      <c r="F219" s="7" t="s">
        <v>689</v>
      </c>
      <c r="G219" s="7">
        <v>95</v>
      </c>
      <c r="H219" s="210" t="s">
        <v>790</v>
      </c>
    </row>
    <row r="220" spans="1:8" x14ac:dyDescent="0.25">
      <c r="A220" s="209" t="s">
        <v>873</v>
      </c>
      <c r="B220" s="7" t="s">
        <v>271</v>
      </c>
      <c r="C220" s="7">
        <v>64</v>
      </c>
      <c r="D220" s="7" t="s">
        <v>151</v>
      </c>
      <c r="E220" s="7">
        <v>11</v>
      </c>
      <c r="F220" s="7" t="s">
        <v>264</v>
      </c>
      <c r="G220" s="7">
        <v>11</v>
      </c>
      <c r="H220" s="210" t="s">
        <v>265</v>
      </c>
    </row>
    <row r="221" spans="1:8" x14ac:dyDescent="0.25">
      <c r="A221" s="209" t="s">
        <v>871</v>
      </c>
      <c r="B221" s="7" t="s">
        <v>269</v>
      </c>
      <c r="C221" s="7">
        <v>64</v>
      </c>
      <c r="D221" s="7" t="s">
        <v>151</v>
      </c>
      <c r="E221" s="7">
        <v>11</v>
      </c>
      <c r="F221" s="7" t="s">
        <v>264</v>
      </c>
      <c r="G221" s="7">
        <v>11</v>
      </c>
      <c r="H221" s="210" t="s">
        <v>265</v>
      </c>
    </row>
    <row r="222" spans="1:8" x14ac:dyDescent="0.25">
      <c r="A222" s="209" t="s">
        <v>869</v>
      </c>
      <c r="B222" s="7" t="s">
        <v>267</v>
      </c>
      <c r="C222" s="7">
        <v>64</v>
      </c>
      <c r="D222" s="7" t="s">
        <v>151</v>
      </c>
      <c r="E222" s="7">
        <v>11</v>
      </c>
      <c r="F222" s="7" t="s">
        <v>264</v>
      </c>
      <c r="G222" s="7">
        <v>11</v>
      </c>
      <c r="H222" s="210" t="s">
        <v>265</v>
      </c>
    </row>
    <row r="223" spans="1:8" x14ac:dyDescent="0.25">
      <c r="A223" s="209" t="s">
        <v>870</v>
      </c>
      <c r="B223" s="7" t="s">
        <v>268</v>
      </c>
      <c r="C223" s="7">
        <v>64</v>
      </c>
      <c r="D223" s="7" t="s">
        <v>151</v>
      </c>
      <c r="E223" s="7">
        <v>11</v>
      </c>
      <c r="F223" s="7" t="s">
        <v>264</v>
      </c>
      <c r="G223" s="7">
        <v>11</v>
      </c>
      <c r="H223" s="210" t="s">
        <v>265</v>
      </c>
    </row>
    <row r="224" spans="1:8" x14ac:dyDescent="0.25">
      <c r="A224" s="209" t="s">
        <v>868</v>
      </c>
      <c r="B224" s="7" t="s">
        <v>266</v>
      </c>
      <c r="C224" s="7">
        <v>64</v>
      </c>
      <c r="D224" s="7" t="s">
        <v>151</v>
      </c>
      <c r="E224" s="7">
        <v>11</v>
      </c>
      <c r="F224" s="7" t="s">
        <v>264</v>
      </c>
      <c r="G224" s="7">
        <v>11</v>
      </c>
      <c r="H224" s="210" t="s">
        <v>265</v>
      </c>
    </row>
    <row r="225" spans="1:8" x14ac:dyDescent="0.25">
      <c r="A225" s="209" t="s">
        <v>874</v>
      </c>
      <c r="B225" s="7" t="s">
        <v>272</v>
      </c>
      <c r="C225" s="7">
        <v>64</v>
      </c>
      <c r="D225" s="7" t="s">
        <v>151</v>
      </c>
      <c r="E225" s="7">
        <v>11</v>
      </c>
      <c r="F225" s="7" t="s">
        <v>264</v>
      </c>
      <c r="G225" s="7">
        <v>11</v>
      </c>
      <c r="H225" s="210" t="s">
        <v>265</v>
      </c>
    </row>
    <row r="226" spans="1:8" x14ac:dyDescent="0.25">
      <c r="A226" s="209" t="s">
        <v>872</v>
      </c>
      <c r="B226" s="7" t="s">
        <v>270</v>
      </c>
      <c r="C226" s="7">
        <v>64</v>
      </c>
      <c r="D226" s="7" t="s">
        <v>151</v>
      </c>
      <c r="E226" s="7">
        <v>11</v>
      </c>
      <c r="F226" s="7" t="s">
        <v>264</v>
      </c>
      <c r="G226" s="7">
        <v>11</v>
      </c>
      <c r="H226" s="210" t="s">
        <v>265</v>
      </c>
    </row>
    <row r="227" spans="1:8" x14ac:dyDescent="0.25">
      <c r="A227" s="209" t="s">
        <v>944</v>
      </c>
      <c r="B227" s="7" t="s">
        <v>403</v>
      </c>
      <c r="C227" s="7">
        <v>64</v>
      </c>
      <c r="D227" s="7" t="s">
        <v>151</v>
      </c>
      <c r="E227" s="7">
        <v>11</v>
      </c>
      <c r="F227" s="7" t="s">
        <v>264</v>
      </c>
      <c r="G227" s="7">
        <v>30</v>
      </c>
      <c r="H227" s="210" t="s">
        <v>396</v>
      </c>
    </row>
    <row r="228" spans="1:8" x14ac:dyDescent="0.25">
      <c r="A228" s="209" t="s">
        <v>939</v>
      </c>
      <c r="B228" s="7" t="s">
        <v>398</v>
      </c>
      <c r="C228" s="7">
        <v>64</v>
      </c>
      <c r="D228" s="7" t="s">
        <v>151</v>
      </c>
      <c r="E228" s="7">
        <v>11</v>
      </c>
      <c r="F228" s="7" t="s">
        <v>264</v>
      </c>
      <c r="G228" s="7">
        <v>30</v>
      </c>
      <c r="H228" s="210" t="s">
        <v>396</v>
      </c>
    </row>
    <row r="229" spans="1:8" x14ac:dyDescent="0.25">
      <c r="A229" s="209" t="s">
        <v>938</v>
      </c>
      <c r="B229" s="7" t="s">
        <v>397</v>
      </c>
      <c r="C229" s="7">
        <v>64</v>
      </c>
      <c r="D229" s="7" t="s">
        <v>151</v>
      </c>
      <c r="E229" s="7">
        <v>11</v>
      </c>
      <c r="F229" s="7" t="s">
        <v>264</v>
      </c>
      <c r="G229" s="7">
        <v>30</v>
      </c>
      <c r="H229" s="210" t="s">
        <v>396</v>
      </c>
    </row>
    <row r="230" spans="1:8" x14ac:dyDescent="0.25">
      <c r="A230" s="209" t="s">
        <v>941</v>
      </c>
      <c r="B230" s="7" t="s">
        <v>400</v>
      </c>
      <c r="C230" s="7">
        <v>64</v>
      </c>
      <c r="D230" s="7" t="s">
        <v>151</v>
      </c>
      <c r="E230" s="7">
        <v>11</v>
      </c>
      <c r="F230" s="7" t="s">
        <v>264</v>
      </c>
      <c r="G230" s="7">
        <v>30</v>
      </c>
      <c r="H230" s="210" t="s">
        <v>396</v>
      </c>
    </row>
    <row r="231" spans="1:8" x14ac:dyDescent="0.25">
      <c r="A231" s="209" t="s">
        <v>945</v>
      </c>
      <c r="B231" s="7" t="s">
        <v>404</v>
      </c>
      <c r="C231" s="7">
        <v>64</v>
      </c>
      <c r="D231" s="7" t="s">
        <v>151</v>
      </c>
      <c r="E231" s="7">
        <v>11</v>
      </c>
      <c r="F231" s="7" t="s">
        <v>264</v>
      </c>
      <c r="G231" s="7">
        <v>30</v>
      </c>
      <c r="H231" s="210" t="s">
        <v>396</v>
      </c>
    </row>
    <row r="232" spans="1:8" x14ac:dyDescent="0.25">
      <c r="A232" s="209" t="s">
        <v>940</v>
      </c>
      <c r="B232" s="7" t="s">
        <v>399</v>
      </c>
      <c r="C232" s="7">
        <v>64</v>
      </c>
      <c r="D232" s="7" t="s">
        <v>151</v>
      </c>
      <c r="E232" s="7">
        <v>11</v>
      </c>
      <c r="F232" s="7" t="s">
        <v>264</v>
      </c>
      <c r="G232" s="7">
        <v>30</v>
      </c>
      <c r="H232" s="210" t="s">
        <v>396</v>
      </c>
    </row>
    <row r="233" spans="1:8" x14ac:dyDescent="0.25">
      <c r="A233" s="209" t="s">
        <v>942</v>
      </c>
      <c r="B233" s="7" t="s">
        <v>401</v>
      </c>
      <c r="C233" s="7">
        <v>64</v>
      </c>
      <c r="D233" s="7" t="s">
        <v>151</v>
      </c>
      <c r="E233" s="7">
        <v>11</v>
      </c>
      <c r="F233" s="7" t="s">
        <v>264</v>
      </c>
      <c r="G233" s="7">
        <v>30</v>
      </c>
      <c r="H233" s="210" t="s">
        <v>396</v>
      </c>
    </row>
    <row r="234" spans="1:8" x14ac:dyDescent="0.25">
      <c r="A234" s="209" t="s">
        <v>946</v>
      </c>
      <c r="B234" s="7" t="s">
        <v>405</v>
      </c>
      <c r="C234" s="7">
        <v>64</v>
      </c>
      <c r="D234" s="7" t="s">
        <v>151</v>
      </c>
      <c r="E234" s="7">
        <v>11</v>
      </c>
      <c r="F234" s="7" t="s">
        <v>264</v>
      </c>
      <c r="G234" s="7">
        <v>30</v>
      </c>
      <c r="H234" s="210" t="s">
        <v>396</v>
      </c>
    </row>
    <row r="235" spans="1:8" x14ac:dyDescent="0.25">
      <c r="A235" s="209" t="s">
        <v>943</v>
      </c>
      <c r="B235" s="7" t="s">
        <v>402</v>
      </c>
      <c r="C235" s="7">
        <v>64</v>
      </c>
      <c r="D235" s="7" t="s">
        <v>151</v>
      </c>
      <c r="E235" s="7">
        <v>11</v>
      </c>
      <c r="F235" s="7" t="s">
        <v>264</v>
      </c>
      <c r="G235" s="7">
        <v>30</v>
      </c>
      <c r="H235" s="210" t="s">
        <v>396</v>
      </c>
    </row>
    <row r="236" spans="1:8" x14ac:dyDescent="0.25">
      <c r="A236" s="209" t="s">
        <v>1180</v>
      </c>
      <c r="B236" s="7" t="s">
        <v>845</v>
      </c>
      <c r="C236" s="7">
        <v>64</v>
      </c>
      <c r="D236" s="7" t="s">
        <v>151</v>
      </c>
      <c r="E236" s="7">
        <v>11</v>
      </c>
      <c r="F236" s="7" t="s">
        <v>264</v>
      </c>
      <c r="G236" s="7">
        <v>30</v>
      </c>
      <c r="H236" s="210" t="s">
        <v>396</v>
      </c>
    </row>
    <row r="237" spans="1:8" x14ac:dyDescent="0.25">
      <c r="A237" s="209" t="s">
        <v>1168</v>
      </c>
      <c r="B237" s="7" t="s">
        <v>827</v>
      </c>
      <c r="C237" s="7">
        <v>64</v>
      </c>
      <c r="D237" s="7" t="s">
        <v>151</v>
      </c>
      <c r="E237" s="7">
        <v>11</v>
      </c>
      <c r="F237" s="7" t="s">
        <v>264</v>
      </c>
      <c r="G237" s="7">
        <v>30</v>
      </c>
      <c r="H237" s="210" t="s">
        <v>396</v>
      </c>
    </row>
    <row r="238" spans="1:8" x14ac:dyDescent="0.25">
      <c r="A238" s="209" t="s">
        <v>1173</v>
      </c>
      <c r="B238" s="7" t="s">
        <v>834</v>
      </c>
      <c r="C238" s="7">
        <v>64</v>
      </c>
      <c r="D238" s="7" t="s">
        <v>151</v>
      </c>
      <c r="E238" s="7">
        <v>11</v>
      </c>
      <c r="F238" s="7" t="s">
        <v>264</v>
      </c>
      <c r="G238" s="7">
        <v>30</v>
      </c>
      <c r="H238" s="210" t="s">
        <v>396</v>
      </c>
    </row>
    <row r="239" spans="1:8" x14ac:dyDescent="0.25">
      <c r="A239" s="209" t="s">
        <v>964</v>
      </c>
      <c r="B239" s="7" t="s">
        <v>446</v>
      </c>
      <c r="C239" s="7">
        <v>64</v>
      </c>
      <c r="D239" s="7" t="s">
        <v>151</v>
      </c>
      <c r="E239" s="7">
        <v>11</v>
      </c>
      <c r="F239" s="7" t="s">
        <v>264</v>
      </c>
      <c r="G239" s="7">
        <v>34</v>
      </c>
      <c r="H239" s="210" t="s">
        <v>445</v>
      </c>
    </row>
    <row r="240" spans="1:8" x14ac:dyDescent="0.25">
      <c r="A240" s="209" t="s">
        <v>970</v>
      </c>
      <c r="B240" s="7" t="s">
        <v>452</v>
      </c>
      <c r="C240" s="7">
        <v>64</v>
      </c>
      <c r="D240" s="7" t="s">
        <v>151</v>
      </c>
      <c r="E240" s="7">
        <v>11</v>
      </c>
      <c r="F240" s="7" t="s">
        <v>264</v>
      </c>
      <c r="G240" s="7">
        <v>34</v>
      </c>
      <c r="H240" s="210" t="s">
        <v>445</v>
      </c>
    </row>
    <row r="241" spans="1:8" x14ac:dyDescent="0.25">
      <c r="A241" s="209" t="s">
        <v>965</v>
      </c>
      <c r="B241" s="7" t="s">
        <v>447</v>
      </c>
      <c r="C241" s="7">
        <v>64</v>
      </c>
      <c r="D241" s="7" t="s">
        <v>151</v>
      </c>
      <c r="E241" s="7">
        <v>11</v>
      </c>
      <c r="F241" s="7" t="s">
        <v>264</v>
      </c>
      <c r="G241" s="7">
        <v>34</v>
      </c>
      <c r="H241" s="210" t="s">
        <v>445</v>
      </c>
    </row>
    <row r="242" spans="1:8" x14ac:dyDescent="0.25">
      <c r="A242" s="209" t="s">
        <v>968</v>
      </c>
      <c r="B242" s="7" t="s">
        <v>450</v>
      </c>
      <c r="C242" s="7">
        <v>64</v>
      </c>
      <c r="D242" s="7" t="s">
        <v>151</v>
      </c>
      <c r="E242" s="7">
        <v>11</v>
      </c>
      <c r="F242" s="7" t="s">
        <v>264</v>
      </c>
      <c r="G242" s="7">
        <v>34</v>
      </c>
      <c r="H242" s="210" t="s">
        <v>445</v>
      </c>
    </row>
    <row r="243" spans="1:8" x14ac:dyDescent="0.25">
      <c r="A243" s="209" t="s">
        <v>969</v>
      </c>
      <c r="B243" s="7" t="s">
        <v>451</v>
      </c>
      <c r="C243" s="7">
        <v>64</v>
      </c>
      <c r="D243" s="7" t="s">
        <v>151</v>
      </c>
      <c r="E243" s="7">
        <v>11</v>
      </c>
      <c r="F243" s="7" t="s">
        <v>264</v>
      </c>
      <c r="G243" s="7">
        <v>34</v>
      </c>
      <c r="H243" s="210" t="s">
        <v>445</v>
      </c>
    </row>
    <row r="244" spans="1:8" x14ac:dyDescent="0.25">
      <c r="A244" s="209" t="s">
        <v>967</v>
      </c>
      <c r="B244" s="7" t="s">
        <v>449</v>
      </c>
      <c r="C244" s="7">
        <v>64</v>
      </c>
      <c r="D244" s="7" t="s">
        <v>151</v>
      </c>
      <c r="E244" s="7">
        <v>11</v>
      </c>
      <c r="F244" s="7" t="s">
        <v>264</v>
      </c>
      <c r="G244" s="7">
        <v>34</v>
      </c>
      <c r="H244" s="210" t="s">
        <v>445</v>
      </c>
    </row>
    <row r="245" spans="1:8" x14ac:dyDescent="0.25">
      <c r="A245" s="209" t="s">
        <v>966</v>
      </c>
      <c r="B245" s="7" t="s">
        <v>448</v>
      </c>
      <c r="C245" s="7">
        <v>64</v>
      </c>
      <c r="D245" s="7" t="s">
        <v>151</v>
      </c>
      <c r="E245" s="7">
        <v>11</v>
      </c>
      <c r="F245" s="7" t="s">
        <v>264</v>
      </c>
      <c r="G245" s="7">
        <v>34</v>
      </c>
      <c r="H245" s="210" t="s">
        <v>445</v>
      </c>
    </row>
    <row r="246" spans="1:8" x14ac:dyDescent="0.25">
      <c r="A246" s="209" t="s">
        <v>1056</v>
      </c>
      <c r="B246" s="7" t="s">
        <v>643</v>
      </c>
      <c r="C246" s="7">
        <v>64</v>
      </c>
      <c r="D246" s="7" t="s">
        <v>151</v>
      </c>
      <c r="E246" s="7">
        <v>11</v>
      </c>
      <c r="F246" s="7" t="s">
        <v>264</v>
      </c>
      <c r="G246" s="7">
        <v>66</v>
      </c>
      <c r="H246" s="210" t="s">
        <v>644</v>
      </c>
    </row>
    <row r="247" spans="1:8" x14ac:dyDescent="0.25">
      <c r="A247" s="209" t="s">
        <v>1058</v>
      </c>
      <c r="B247" s="7" t="s">
        <v>646</v>
      </c>
      <c r="C247" s="7">
        <v>64</v>
      </c>
      <c r="D247" s="7" t="s">
        <v>151</v>
      </c>
      <c r="E247" s="7">
        <v>11</v>
      </c>
      <c r="F247" s="7" t="s">
        <v>264</v>
      </c>
      <c r="G247" s="7">
        <v>66</v>
      </c>
      <c r="H247" s="210" t="s">
        <v>644</v>
      </c>
    </row>
    <row r="248" spans="1:8" x14ac:dyDescent="0.25">
      <c r="A248" s="209" t="s">
        <v>1057</v>
      </c>
      <c r="B248" s="7" t="s">
        <v>645</v>
      </c>
      <c r="C248" s="7">
        <v>64</v>
      </c>
      <c r="D248" s="7" t="s">
        <v>151</v>
      </c>
      <c r="E248" s="7">
        <v>11</v>
      </c>
      <c r="F248" s="7" t="s">
        <v>264</v>
      </c>
      <c r="G248" s="7">
        <v>66</v>
      </c>
      <c r="H248" s="210" t="s">
        <v>644</v>
      </c>
    </row>
    <row r="249" spans="1:8" x14ac:dyDescent="0.25">
      <c r="A249" s="209" t="s">
        <v>1059</v>
      </c>
      <c r="B249" s="7" t="s">
        <v>647</v>
      </c>
      <c r="C249" s="7">
        <v>64</v>
      </c>
      <c r="D249" s="7" t="s">
        <v>151</v>
      </c>
      <c r="E249" s="7">
        <v>11</v>
      </c>
      <c r="F249" s="7" t="s">
        <v>264</v>
      </c>
      <c r="G249" s="7">
        <v>66</v>
      </c>
      <c r="H249" s="210" t="s">
        <v>644</v>
      </c>
    </row>
    <row r="250" spans="1:8" x14ac:dyDescent="0.25">
      <c r="A250" s="209" t="s">
        <v>998</v>
      </c>
      <c r="B250" s="7" t="s">
        <v>556</v>
      </c>
      <c r="C250" s="7">
        <v>55</v>
      </c>
      <c r="D250" s="7" t="s">
        <v>145</v>
      </c>
      <c r="E250" s="7">
        <v>12</v>
      </c>
      <c r="F250" s="7" t="s">
        <v>553</v>
      </c>
      <c r="G250" s="7">
        <v>54</v>
      </c>
      <c r="H250" s="210" t="s">
        <v>554</v>
      </c>
    </row>
    <row r="251" spans="1:8" x14ac:dyDescent="0.25">
      <c r="A251" s="209" t="s">
        <v>997</v>
      </c>
      <c r="B251" s="7" t="s">
        <v>555</v>
      </c>
      <c r="C251" s="7">
        <v>55</v>
      </c>
      <c r="D251" s="7" t="s">
        <v>145</v>
      </c>
      <c r="E251" s="7">
        <v>12</v>
      </c>
      <c r="F251" s="7" t="s">
        <v>553</v>
      </c>
      <c r="G251" s="7">
        <v>54</v>
      </c>
      <c r="H251" s="210" t="s">
        <v>554</v>
      </c>
    </row>
    <row r="252" spans="1:8" x14ac:dyDescent="0.25">
      <c r="A252" s="209" t="s">
        <v>996</v>
      </c>
      <c r="B252" s="7" t="s">
        <v>192</v>
      </c>
      <c r="C252" s="7">
        <v>55</v>
      </c>
      <c r="D252" s="7" t="s">
        <v>145</v>
      </c>
      <c r="E252" s="7">
        <v>12</v>
      </c>
      <c r="F252" s="7" t="s">
        <v>553</v>
      </c>
      <c r="G252" s="7">
        <v>54</v>
      </c>
      <c r="H252" s="210" t="s">
        <v>554</v>
      </c>
    </row>
    <row r="253" spans="1:8" x14ac:dyDescent="0.25">
      <c r="A253" s="209" t="s">
        <v>1001</v>
      </c>
      <c r="B253" s="7" t="s">
        <v>560</v>
      </c>
      <c r="C253" s="7">
        <v>55</v>
      </c>
      <c r="D253" s="7" t="s">
        <v>145</v>
      </c>
      <c r="E253" s="7">
        <v>12</v>
      </c>
      <c r="F253" s="7" t="s">
        <v>553</v>
      </c>
      <c r="G253" s="7">
        <v>55</v>
      </c>
      <c r="H253" s="210" t="s">
        <v>558</v>
      </c>
    </row>
    <row r="254" spans="1:8" x14ac:dyDescent="0.25">
      <c r="A254" s="209" t="s">
        <v>1000</v>
      </c>
      <c r="B254" s="7" t="s">
        <v>559</v>
      </c>
      <c r="C254" s="7">
        <v>55</v>
      </c>
      <c r="D254" s="7" t="s">
        <v>145</v>
      </c>
      <c r="E254" s="7">
        <v>12</v>
      </c>
      <c r="F254" s="7" t="s">
        <v>553</v>
      </c>
      <c r="G254" s="7">
        <v>55</v>
      </c>
      <c r="H254" s="210" t="s">
        <v>558</v>
      </c>
    </row>
    <row r="255" spans="1:8" x14ac:dyDescent="0.25">
      <c r="A255" s="209" t="s">
        <v>999</v>
      </c>
      <c r="B255" s="7" t="s">
        <v>557</v>
      </c>
      <c r="C255" s="7">
        <v>55</v>
      </c>
      <c r="D255" s="7" t="s">
        <v>145</v>
      </c>
      <c r="E255" s="7">
        <v>12</v>
      </c>
      <c r="F255" s="7" t="s">
        <v>553</v>
      </c>
      <c r="G255" s="7">
        <v>55</v>
      </c>
      <c r="H255" s="210" t="s">
        <v>558</v>
      </c>
    </row>
    <row r="256" spans="1:8" x14ac:dyDescent="0.25">
      <c r="A256" s="209" t="s">
        <v>1002</v>
      </c>
      <c r="B256" s="7" t="s">
        <v>561</v>
      </c>
      <c r="C256" s="7">
        <v>55</v>
      </c>
      <c r="D256" s="7" t="s">
        <v>145</v>
      </c>
      <c r="E256" s="7">
        <v>12</v>
      </c>
      <c r="F256" s="7" t="s">
        <v>553</v>
      </c>
      <c r="G256" s="7">
        <v>55</v>
      </c>
      <c r="H256" s="210" t="s">
        <v>558</v>
      </c>
    </row>
    <row r="257" spans="1:8" x14ac:dyDescent="0.25">
      <c r="A257" s="209" t="s">
        <v>1003</v>
      </c>
      <c r="B257" s="7" t="s">
        <v>562</v>
      </c>
      <c r="C257" s="7">
        <v>55</v>
      </c>
      <c r="D257" s="7" t="s">
        <v>145</v>
      </c>
      <c r="E257" s="7">
        <v>12</v>
      </c>
      <c r="F257" s="7" t="s">
        <v>553</v>
      </c>
      <c r="G257" s="7">
        <v>55</v>
      </c>
      <c r="H257" s="210" t="s">
        <v>558</v>
      </c>
    </row>
    <row r="258" spans="1:8" x14ac:dyDescent="0.25">
      <c r="A258" s="209" t="s">
        <v>1004</v>
      </c>
      <c r="B258" s="7" t="s">
        <v>567</v>
      </c>
      <c r="C258" s="7">
        <v>55</v>
      </c>
      <c r="D258" s="7" t="s">
        <v>145</v>
      </c>
      <c r="E258" s="7">
        <v>12</v>
      </c>
      <c r="F258" s="7" t="s">
        <v>553</v>
      </c>
      <c r="G258" s="7">
        <v>57</v>
      </c>
      <c r="H258" s="210" t="s">
        <v>566</v>
      </c>
    </row>
    <row r="259" spans="1:8" x14ac:dyDescent="0.25">
      <c r="A259" s="209" t="s">
        <v>1007</v>
      </c>
      <c r="B259" s="7" t="s">
        <v>570</v>
      </c>
      <c r="C259" s="7">
        <v>55</v>
      </c>
      <c r="D259" s="7" t="s">
        <v>145</v>
      </c>
      <c r="E259" s="7">
        <v>12</v>
      </c>
      <c r="F259" s="7" t="s">
        <v>553</v>
      </c>
      <c r="G259" s="7">
        <v>57</v>
      </c>
      <c r="H259" s="210" t="s">
        <v>566</v>
      </c>
    </row>
    <row r="260" spans="1:8" x14ac:dyDescent="0.25">
      <c r="A260" s="209" t="s">
        <v>1005</v>
      </c>
      <c r="B260" s="7" t="s">
        <v>568</v>
      </c>
      <c r="C260" s="7">
        <v>55</v>
      </c>
      <c r="D260" s="7" t="s">
        <v>145</v>
      </c>
      <c r="E260" s="7">
        <v>12</v>
      </c>
      <c r="F260" s="7" t="s">
        <v>553</v>
      </c>
      <c r="G260" s="7">
        <v>57</v>
      </c>
      <c r="H260" s="210" t="s">
        <v>566</v>
      </c>
    </row>
    <row r="261" spans="1:8" x14ac:dyDescent="0.25">
      <c r="A261" s="209" t="s">
        <v>1006</v>
      </c>
      <c r="B261" s="7" t="s">
        <v>569</v>
      </c>
      <c r="C261" s="7">
        <v>55</v>
      </c>
      <c r="D261" s="7" t="s">
        <v>145</v>
      </c>
      <c r="E261" s="7">
        <v>12</v>
      </c>
      <c r="F261" s="7" t="s">
        <v>553</v>
      </c>
      <c r="G261" s="7">
        <v>57</v>
      </c>
      <c r="H261" s="210" t="s">
        <v>566</v>
      </c>
    </row>
    <row r="262" spans="1:8" x14ac:dyDescent="0.25">
      <c r="A262" s="209" t="s">
        <v>1175</v>
      </c>
      <c r="B262" s="7" t="s">
        <v>838</v>
      </c>
      <c r="C262" s="7">
        <v>55</v>
      </c>
      <c r="D262" s="7" t="s">
        <v>145</v>
      </c>
      <c r="E262" s="7">
        <v>12</v>
      </c>
      <c r="F262" s="7" t="s">
        <v>553</v>
      </c>
      <c r="G262" s="7">
        <v>57</v>
      </c>
      <c r="H262" s="210" t="s">
        <v>566</v>
      </c>
    </row>
    <row r="263" spans="1:8" x14ac:dyDescent="0.25">
      <c r="A263" s="209" t="s">
        <v>1132</v>
      </c>
      <c r="B263" s="7" t="s">
        <v>771</v>
      </c>
      <c r="C263" s="7">
        <v>55</v>
      </c>
      <c r="D263" s="7" t="s">
        <v>145</v>
      </c>
      <c r="E263" s="7">
        <v>12</v>
      </c>
      <c r="F263" s="7" t="s">
        <v>553</v>
      </c>
      <c r="G263" s="7">
        <v>88</v>
      </c>
      <c r="H263" s="210" t="s">
        <v>770</v>
      </c>
    </row>
    <row r="264" spans="1:8" x14ac:dyDescent="0.25">
      <c r="A264" s="209" t="s">
        <v>846</v>
      </c>
      <c r="B264" s="7" t="s">
        <v>206</v>
      </c>
      <c r="C264" s="7">
        <v>50</v>
      </c>
      <c r="D264" s="7" t="s">
        <v>207</v>
      </c>
      <c r="E264" s="7">
        <v>13</v>
      </c>
      <c r="F264" s="7" t="s">
        <v>208</v>
      </c>
      <c r="G264" s="7">
        <v>1</v>
      </c>
      <c r="H264" s="210" t="s">
        <v>209</v>
      </c>
    </row>
    <row r="265" spans="1:8" x14ac:dyDescent="0.25">
      <c r="A265" s="209" t="s">
        <v>850</v>
      </c>
      <c r="B265" s="7" t="s">
        <v>213</v>
      </c>
      <c r="C265" s="7">
        <v>50</v>
      </c>
      <c r="D265" s="7" t="s">
        <v>207</v>
      </c>
      <c r="E265" s="7">
        <v>13</v>
      </c>
      <c r="F265" s="7" t="s">
        <v>208</v>
      </c>
      <c r="G265" s="7">
        <v>1</v>
      </c>
      <c r="H265" s="210" t="s">
        <v>209</v>
      </c>
    </row>
    <row r="266" spans="1:8" x14ac:dyDescent="0.25">
      <c r="A266" s="209" t="s">
        <v>848</v>
      </c>
      <c r="B266" s="7" t="s">
        <v>211</v>
      </c>
      <c r="C266" s="7">
        <v>50</v>
      </c>
      <c r="D266" s="7" t="s">
        <v>207</v>
      </c>
      <c r="E266" s="7">
        <v>13</v>
      </c>
      <c r="F266" s="7" t="s">
        <v>208</v>
      </c>
      <c r="G266" s="7">
        <v>1</v>
      </c>
      <c r="H266" s="210" t="s">
        <v>209</v>
      </c>
    </row>
    <row r="267" spans="1:8" x14ac:dyDescent="0.25">
      <c r="A267" s="209" t="s">
        <v>847</v>
      </c>
      <c r="B267" s="7" t="s">
        <v>210</v>
      </c>
      <c r="C267" s="7">
        <v>50</v>
      </c>
      <c r="D267" s="7" t="s">
        <v>207</v>
      </c>
      <c r="E267" s="7">
        <v>13</v>
      </c>
      <c r="F267" s="7" t="s">
        <v>208</v>
      </c>
      <c r="G267" s="7">
        <v>1</v>
      </c>
      <c r="H267" s="210" t="s">
        <v>209</v>
      </c>
    </row>
    <row r="268" spans="1:8" x14ac:dyDescent="0.25">
      <c r="A268" s="209" t="s">
        <v>851</v>
      </c>
      <c r="B268" s="7" t="s">
        <v>214</v>
      </c>
      <c r="C268" s="7">
        <v>50</v>
      </c>
      <c r="D268" s="7" t="s">
        <v>207</v>
      </c>
      <c r="E268" s="7">
        <v>13</v>
      </c>
      <c r="F268" s="7" t="s">
        <v>208</v>
      </c>
      <c r="G268" s="7">
        <v>1</v>
      </c>
      <c r="H268" s="210" t="s">
        <v>209</v>
      </c>
    </row>
    <row r="269" spans="1:8" x14ac:dyDescent="0.25">
      <c r="A269" s="209" t="s">
        <v>849</v>
      </c>
      <c r="B269" s="7" t="s">
        <v>212</v>
      </c>
      <c r="C269" s="7">
        <v>50</v>
      </c>
      <c r="D269" s="7" t="s">
        <v>207</v>
      </c>
      <c r="E269" s="7">
        <v>13</v>
      </c>
      <c r="F269" s="7" t="s">
        <v>208</v>
      </c>
      <c r="G269" s="7">
        <v>1</v>
      </c>
      <c r="H269" s="210" t="s">
        <v>209</v>
      </c>
    </row>
    <row r="270" spans="1:8" x14ac:dyDescent="0.25">
      <c r="A270" s="209" t="s">
        <v>989</v>
      </c>
      <c r="B270" s="7" t="s">
        <v>513</v>
      </c>
      <c r="C270" s="7">
        <v>50</v>
      </c>
      <c r="D270" s="7" t="s">
        <v>207</v>
      </c>
      <c r="E270" s="7">
        <v>13</v>
      </c>
      <c r="F270" s="7" t="s">
        <v>208</v>
      </c>
      <c r="G270" s="7">
        <v>42</v>
      </c>
      <c r="H270" s="210" t="s">
        <v>509</v>
      </c>
    </row>
    <row r="271" spans="1:8" x14ac:dyDescent="0.25">
      <c r="A271" s="209" t="s">
        <v>986</v>
      </c>
      <c r="B271" s="7" t="s">
        <v>510</v>
      </c>
      <c r="C271" s="7">
        <v>50</v>
      </c>
      <c r="D271" s="7" t="s">
        <v>207</v>
      </c>
      <c r="E271" s="7">
        <v>13</v>
      </c>
      <c r="F271" s="7" t="s">
        <v>208</v>
      </c>
      <c r="G271" s="7">
        <v>42</v>
      </c>
      <c r="H271" s="210" t="s">
        <v>509</v>
      </c>
    </row>
    <row r="272" spans="1:8" x14ac:dyDescent="0.25">
      <c r="A272" s="209" t="s">
        <v>990</v>
      </c>
      <c r="B272" s="7" t="s">
        <v>514</v>
      </c>
      <c r="C272" s="7">
        <v>50</v>
      </c>
      <c r="D272" s="7" t="s">
        <v>207</v>
      </c>
      <c r="E272" s="7">
        <v>13</v>
      </c>
      <c r="F272" s="7" t="s">
        <v>208</v>
      </c>
      <c r="G272" s="7">
        <v>42</v>
      </c>
      <c r="H272" s="210" t="s">
        <v>509</v>
      </c>
    </row>
    <row r="273" spans="1:8" x14ac:dyDescent="0.25">
      <c r="A273" s="209" t="s">
        <v>988</v>
      </c>
      <c r="B273" s="7" t="s">
        <v>512</v>
      </c>
      <c r="C273" s="7">
        <v>50</v>
      </c>
      <c r="D273" s="7" t="s">
        <v>207</v>
      </c>
      <c r="E273" s="7">
        <v>13</v>
      </c>
      <c r="F273" s="7" t="s">
        <v>208</v>
      </c>
      <c r="G273" s="7">
        <v>42</v>
      </c>
      <c r="H273" s="210" t="s">
        <v>509</v>
      </c>
    </row>
    <row r="274" spans="1:8" x14ac:dyDescent="0.25">
      <c r="A274" s="209" t="s">
        <v>987</v>
      </c>
      <c r="B274" s="7" t="s">
        <v>511</v>
      </c>
      <c r="C274" s="7">
        <v>50</v>
      </c>
      <c r="D274" s="7" t="s">
        <v>207</v>
      </c>
      <c r="E274" s="7">
        <v>13</v>
      </c>
      <c r="F274" s="7" t="s">
        <v>208</v>
      </c>
      <c r="G274" s="7">
        <v>42</v>
      </c>
      <c r="H274" s="210" t="s">
        <v>509</v>
      </c>
    </row>
    <row r="275" spans="1:8" x14ac:dyDescent="0.25">
      <c r="A275" s="209" t="s">
        <v>1064</v>
      </c>
      <c r="B275" s="7" t="s">
        <v>663</v>
      </c>
      <c r="C275" s="7">
        <v>50</v>
      </c>
      <c r="D275" s="7" t="s">
        <v>207</v>
      </c>
      <c r="E275" s="7">
        <v>13</v>
      </c>
      <c r="F275" s="7" t="s">
        <v>208</v>
      </c>
      <c r="G275" s="7">
        <v>69</v>
      </c>
      <c r="H275" s="210" t="s">
        <v>660</v>
      </c>
    </row>
    <row r="276" spans="1:8" x14ac:dyDescent="0.25">
      <c r="A276" s="209" t="s">
        <v>1062</v>
      </c>
      <c r="B276" s="7" t="s">
        <v>661</v>
      </c>
      <c r="C276" s="7">
        <v>50</v>
      </c>
      <c r="D276" s="7" t="s">
        <v>207</v>
      </c>
      <c r="E276" s="7">
        <v>13</v>
      </c>
      <c r="F276" s="7" t="s">
        <v>208</v>
      </c>
      <c r="G276" s="7">
        <v>69</v>
      </c>
      <c r="H276" s="210" t="s">
        <v>660</v>
      </c>
    </row>
    <row r="277" spans="1:8" x14ac:dyDescent="0.25">
      <c r="A277" s="209" t="s">
        <v>1063</v>
      </c>
      <c r="B277" s="7" t="s">
        <v>662</v>
      </c>
      <c r="C277" s="7">
        <v>50</v>
      </c>
      <c r="D277" s="7" t="s">
        <v>207</v>
      </c>
      <c r="E277" s="7">
        <v>13</v>
      </c>
      <c r="F277" s="7" t="s">
        <v>208</v>
      </c>
      <c r="G277" s="7">
        <v>69</v>
      </c>
      <c r="H277" s="210" t="s">
        <v>660</v>
      </c>
    </row>
    <row r="278" spans="1:8" x14ac:dyDescent="0.25">
      <c r="A278" s="209" t="s">
        <v>1061</v>
      </c>
      <c r="B278" s="7" t="s">
        <v>227</v>
      </c>
      <c r="C278" s="7">
        <v>50</v>
      </c>
      <c r="D278" s="7" t="s">
        <v>207</v>
      </c>
      <c r="E278" s="7">
        <v>13</v>
      </c>
      <c r="F278" s="7" t="s">
        <v>208</v>
      </c>
      <c r="G278" s="7">
        <v>69</v>
      </c>
      <c r="H278" s="210" t="s">
        <v>660</v>
      </c>
    </row>
    <row r="279" spans="1:8" x14ac:dyDescent="0.25">
      <c r="A279" s="209" t="s">
        <v>1065</v>
      </c>
      <c r="B279" s="7" t="s">
        <v>664</v>
      </c>
      <c r="C279" s="7">
        <v>50</v>
      </c>
      <c r="D279" s="7" t="s">
        <v>207</v>
      </c>
      <c r="E279" s="7">
        <v>13</v>
      </c>
      <c r="F279" s="7" t="s">
        <v>208</v>
      </c>
      <c r="G279" s="7">
        <v>69</v>
      </c>
      <c r="H279" s="210" t="s">
        <v>660</v>
      </c>
    </row>
    <row r="280" spans="1:8" x14ac:dyDescent="0.25">
      <c r="A280" s="209" t="s">
        <v>1060</v>
      </c>
      <c r="B280" s="7" t="s">
        <v>659</v>
      </c>
      <c r="C280" s="7">
        <v>50</v>
      </c>
      <c r="D280" s="7" t="s">
        <v>207</v>
      </c>
      <c r="E280" s="7">
        <v>13</v>
      </c>
      <c r="F280" s="7" t="s">
        <v>208</v>
      </c>
      <c r="G280" s="7">
        <v>69</v>
      </c>
      <c r="H280" s="210" t="s">
        <v>660</v>
      </c>
    </row>
    <row r="281" spans="1:8" x14ac:dyDescent="0.25">
      <c r="A281" s="209" t="s">
        <v>893</v>
      </c>
      <c r="B281" s="7" t="s">
        <v>295</v>
      </c>
      <c r="C281" s="7">
        <v>61</v>
      </c>
      <c r="D281" s="7" t="s">
        <v>149</v>
      </c>
      <c r="E281" s="7">
        <v>14</v>
      </c>
      <c r="F281" s="7" t="s">
        <v>289</v>
      </c>
      <c r="G281" s="7">
        <v>14</v>
      </c>
      <c r="H281" s="210" t="s">
        <v>290</v>
      </c>
    </row>
    <row r="282" spans="1:8" x14ac:dyDescent="0.25">
      <c r="A282" s="209" t="s">
        <v>889</v>
      </c>
      <c r="B282" s="7" t="s">
        <v>291</v>
      </c>
      <c r="C282" s="7">
        <v>61</v>
      </c>
      <c r="D282" s="7" t="s">
        <v>149</v>
      </c>
      <c r="E282" s="7">
        <v>14</v>
      </c>
      <c r="F282" s="7" t="s">
        <v>289</v>
      </c>
      <c r="G282" s="7">
        <v>14</v>
      </c>
      <c r="H282" s="210" t="s">
        <v>290</v>
      </c>
    </row>
    <row r="283" spans="1:8" x14ac:dyDescent="0.25">
      <c r="A283" s="209" t="s">
        <v>890</v>
      </c>
      <c r="B283" s="7" t="s">
        <v>292</v>
      </c>
      <c r="C283" s="7">
        <v>61</v>
      </c>
      <c r="D283" s="7" t="s">
        <v>149</v>
      </c>
      <c r="E283" s="7">
        <v>14</v>
      </c>
      <c r="F283" s="7" t="s">
        <v>289</v>
      </c>
      <c r="G283" s="7">
        <v>14</v>
      </c>
      <c r="H283" s="210" t="s">
        <v>290</v>
      </c>
    </row>
    <row r="284" spans="1:8" x14ac:dyDescent="0.25">
      <c r="A284" s="209" t="s">
        <v>892</v>
      </c>
      <c r="B284" s="7" t="s">
        <v>294</v>
      </c>
      <c r="C284" s="7">
        <v>61</v>
      </c>
      <c r="D284" s="7" t="s">
        <v>149</v>
      </c>
      <c r="E284" s="7">
        <v>14</v>
      </c>
      <c r="F284" s="7" t="s">
        <v>289</v>
      </c>
      <c r="G284" s="7">
        <v>14</v>
      </c>
      <c r="H284" s="210" t="s">
        <v>290</v>
      </c>
    </row>
    <row r="285" spans="1:8" x14ac:dyDescent="0.25">
      <c r="A285" s="209" t="s">
        <v>891</v>
      </c>
      <c r="B285" s="7" t="s">
        <v>293</v>
      </c>
      <c r="C285" s="7">
        <v>61</v>
      </c>
      <c r="D285" s="7" t="s">
        <v>149</v>
      </c>
      <c r="E285" s="7">
        <v>14</v>
      </c>
      <c r="F285" s="7" t="s">
        <v>289</v>
      </c>
      <c r="G285" s="7">
        <v>14</v>
      </c>
      <c r="H285" s="210" t="s">
        <v>290</v>
      </c>
    </row>
    <row r="286" spans="1:8" x14ac:dyDescent="0.25">
      <c r="A286" s="209" t="s">
        <v>932</v>
      </c>
      <c r="B286" s="7" t="s">
        <v>382</v>
      </c>
      <c r="C286" s="7">
        <v>61</v>
      </c>
      <c r="D286" s="7" t="s">
        <v>149</v>
      </c>
      <c r="E286" s="7">
        <v>14</v>
      </c>
      <c r="F286" s="7" t="s">
        <v>289</v>
      </c>
      <c r="G286" s="7">
        <v>27</v>
      </c>
      <c r="H286" s="210" t="s">
        <v>381</v>
      </c>
    </row>
    <row r="287" spans="1:8" x14ac:dyDescent="0.25">
      <c r="A287" s="209" t="s">
        <v>935</v>
      </c>
      <c r="B287" s="7" t="s">
        <v>385</v>
      </c>
      <c r="C287" s="7">
        <v>61</v>
      </c>
      <c r="D287" s="7" t="s">
        <v>149</v>
      </c>
      <c r="E287" s="7">
        <v>14</v>
      </c>
      <c r="F287" s="7" t="s">
        <v>289</v>
      </c>
      <c r="G287" s="7">
        <v>27</v>
      </c>
      <c r="H287" s="210" t="s">
        <v>381</v>
      </c>
    </row>
    <row r="288" spans="1:8" x14ac:dyDescent="0.25">
      <c r="A288" s="209" t="s">
        <v>936</v>
      </c>
      <c r="B288" s="7" t="s">
        <v>386</v>
      </c>
      <c r="C288" s="7">
        <v>61</v>
      </c>
      <c r="D288" s="7" t="s">
        <v>149</v>
      </c>
      <c r="E288" s="7">
        <v>14</v>
      </c>
      <c r="F288" s="7" t="s">
        <v>289</v>
      </c>
      <c r="G288" s="7">
        <v>27</v>
      </c>
      <c r="H288" s="210" t="s">
        <v>381</v>
      </c>
    </row>
    <row r="289" spans="1:8" x14ac:dyDescent="0.25">
      <c r="A289" s="209" t="s">
        <v>933</v>
      </c>
      <c r="B289" s="7" t="s">
        <v>383</v>
      </c>
      <c r="C289" s="7">
        <v>61</v>
      </c>
      <c r="D289" s="7" t="s">
        <v>149</v>
      </c>
      <c r="E289" s="7">
        <v>14</v>
      </c>
      <c r="F289" s="7" t="s">
        <v>289</v>
      </c>
      <c r="G289" s="7">
        <v>27</v>
      </c>
      <c r="H289" s="210" t="s">
        <v>381</v>
      </c>
    </row>
    <row r="290" spans="1:8" x14ac:dyDescent="0.25">
      <c r="A290" s="209" t="s">
        <v>934</v>
      </c>
      <c r="B290" s="7" t="s">
        <v>384</v>
      </c>
      <c r="C290" s="7">
        <v>61</v>
      </c>
      <c r="D290" s="7" t="s">
        <v>149</v>
      </c>
      <c r="E290" s="7">
        <v>14</v>
      </c>
      <c r="F290" s="7" t="s">
        <v>289</v>
      </c>
      <c r="G290" s="7">
        <v>27</v>
      </c>
      <c r="H290" s="210" t="s">
        <v>381</v>
      </c>
    </row>
    <row r="291" spans="1:8" x14ac:dyDescent="0.25">
      <c r="A291" s="209" t="s">
        <v>937</v>
      </c>
      <c r="B291" s="7" t="s">
        <v>387</v>
      </c>
      <c r="C291" s="7">
        <v>61</v>
      </c>
      <c r="D291" s="7" t="s">
        <v>149</v>
      </c>
      <c r="E291" s="7">
        <v>14</v>
      </c>
      <c r="F291" s="7" t="s">
        <v>289</v>
      </c>
      <c r="G291" s="7">
        <v>27</v>
      </c>
      <c r="H291" s="210" t="s">
        <v>381</v>
      </c>
    </row>
    <row r="292" spans="1:8" x14ac:dyDescent="0.25">
      <c r="A292" s="209" t="s">
        <v>931</v>
      </c>
      <c r="B292" s="7" t="s">
        <v>380</v>
      </c>
      <c r="C292" s="7">
        <v>61</v>
      </c>
      <c r="D292" s="7" t="s">
        <v>149</v>
      </c>
      <c r="E292" s="7">
        <v>14</v>
      </c>
      <c r="F292" s="7" t="s">
        <v>289</v>
      </c>
      <c r="G292" s="7">
        <v>27</v>
      </c>
      <c r="H292" s="210" t="s">
        <v>381</v>
      </c>
    </row>
    <row r="293" spans="1:8" x14ac:dyDescent="0.25">
      <c r="A293" s="209" t="s">
        <v>993</v>
      </c>
      <c r="B293" s="7" t="s">
        <v>535</v>
      </c>
      <c r="C293" s="7">
        <v>61</v>
      </c>
      <c r="D293" s="7" t="s">
        <v>149</v>
      </c>
      <c r="E293" s="7">
        <v>14</v>
      </c>
      <c r="F293" s="7" t="s">
        <v>289</v>
      </c>
      <c r="G293" s="7">
        <v>50</v>
      </c>
      <c r="H293" s="210" t="s">
        <v>536</v>
      </c>
    </row>
    <row r="294" spans="1:8" x14ac:dyDescent="0.25">
      <c r="A294" s="209" t="s">
        <v>995</v>
      </c>
      <c r="B294" s="7" t="s">
        <v>538</v>
      </c>
      <c r="C294" s="7">
        <v>61</v>
      </c>
      <c r="D294" s="7" t="s">
        <v>149</v>
      </c>
      <c r="E294" s="7">
        <v>14</v>
      </c>
      <c r="F294" s="7" t="s">
        <v>289</v>
      </c>
      <c r="G294" s="7">
        <v>50</v>
      </c>
      <c r="H294" s="210" t="s">
        <v>536</v>
      </c>
    </row>
    <row r="295" spans="1:8" x14ac:dyDescent="0.25">
      <c r="A295" s="209" t="s">
        <v>1030</v>
      </c>
      <c r="B295" s="7" t="s">
        <v>599</v>
      </c>
      <c r="C295" s="7">
        <v>61</v>
      </c>
      <c r="D295" s="7" t="s">
        <v>149</v>
      </c>
      <c r="E295" s="7">
        <v>14</v>
      </c>
      <c r="F295" s="7" t="s">
        <v>289</v>
      </c>
      <c r="G295" s="7">
        <v>50</v>
      </c>
      <c r="H295" s="210" t="s">
        <v>536</v>
      </c>
    </row>
    <row r="296" spans="1:8" x14ac:dyDescent="0.25">
      <c r="A296" s="209" t="s">
        <v>994</v>
      </c>
      <c r="B296" s="7" t="s">
        <v>537</v>
      </c>
      <c r="C296" s="7">
        <v>61</v>
      </c>
      <c r="D296" s="7" t="s">
        <v>149</v>
      </c>
      <c r="E296" s="7">
        <v>14</v>
      </c>
      <c r="F296" s="7" t="s">
        <v>289</v>
      </c>
      <c r="G296" s="7">
        <v>50</v>
      </c>
      <c r="H296" s="210" t="s">
        <v>536</v>
      </c>
    </row>
    <row r="297" spans="1:8" x14ac:dyDescent="0.25">
      <c r="A297" s="209" t="s">
        <v>1031</v>
      </c>
      <c r="B297" s="7" t="s">
        <v>600</v>
      </c>
      <c r="C297" s="7">
        <v>61</v>
      </c>
      <c r="D297" s="7" t="s">
        <v>149</v>
      </c>
      <c r="E297" s="7">
        <v>14</v>
      </c>
      <c r="F297" s="7" t="s">
        <v>289</v>
      </c>
      <c r="G297" s="7">
        <v>61</v>
      </c>
      <c r="H297" s="210" t="s">
        <v>598</v>
      </c>
    </row>
    <row r="298" spans="1:8" x14ac:dyDescent="0.25">
      <c r="A298" s="209" t="s">
        <v>1029</v>
      </c>
      <c r="B298" s="7" t="s">
        <v>597</v>
      </c>
      <c r="C298" s="7">
        <v>61</v>
      </c>
      <c r="D298" s="7" t="s">
        <v>149</v>
      </c>
      <c r="E298" s="7">
        <v>14</v>
      </c>
      <c r="F298" s="7" t="s">
        <v>289</v>
      </c>
      <c r="G298" s="7">
        <v>61</v>
      </c>
      <c r="H298" s="210" t="s">
        <v>598</v>
      </c>
    </row>
    <row r="299" spans="1:8" x14ac:dyDescent="0.25">
      <c r="A299" s="209" t="s">
        <v>1033</v>
      </c>
      <c r="B299" s="7" t="s">
        <v>602</v>
      </c>
      <c r="C299" s="7">
        <v>61</v>
      </c>
      <c r="D299" s="7" t="s">
        <v>149</v>
      </c>
      <c r="E299" s="7">
        <v>14</v>
      </c>
      <c r="F299" s="7" t="s">
        <v>289</v>
      </c>
      <c r="G299" s="7">
        <v>61</v>
      </c>
      <c r="H299" s="210" t="s">
        <v>598</v>
      </c>
    </row>
    <row r="300" spans="1:8" x14ac:dyDescent="0.25">
      <c r="A300" s="209" t="s">
        <v>1032</v>
      </c>
      <c r="B300" s="7" t="s">
        <v>601</v>
      </c>
      <c r="C300" s="7">
        <v>61</v>
      </c>
      <c r="D300" s="7" t="s">
        <v>149</v>
      </c>
      <c r="E300" s="7">
        <v>14</v>
      </c>
      <c r="F300" s="7" t="s">
        <v>289</v>
      </c>
      <c r="G300" s="7">
        <v>61</v>
      </c>
      <c r="H300" s="210" t="s">
        <v>598</v>
      </c>
    </row>
    <row r="301" spans="1:8" x14ac:dyDescent="0.25">
      <c r="A301" s="209" t="s">
        <v>1087</v>
      </c>
      <c r="B301" s="7" t="s">
        <v>706</v>
      </c>
      <c r="C301" s="7">
        <v>61</v>
      </c>
      <c r="D301" s="7" t="s">
        <v>149</v>
      </c>
      <c r="E301" s="7">
        <v>14</v>
      </c>
      <c r="F301" s="7" t="s">
        <v>289</v>
      </c>
      <c r="G301" s="7">
        <v>76</v>
      </c>
      <c r="H301" s="210" t="s">
        <v>699</v>
      </c>
    </row>
    <row r="302" spans="1:8" x14ac:dyDescent="0.25">
      <c r="A302" s="209" t="s">
        <v>1084</v>
      </c>
      <c r="B302" s="7" t="s">
        <v>703</v>
      </c>
      <c r="C302" s="7">
        <v>61</v>
      </c>
      <c r="D302" s="7" t="s">
        <v>149</v>
      </c>
      <c r="E302" s="7">
        <v>14</v>
      </c>
      <c r="F302" s="7" t="s">
        <v>289</v>
      </c>
      <c r="G302" s="7">
        <v>76</v>
      </c>
      <c r="H302" s="210" t="s">
        <v>699</v>
      </c>
    </row>
    <row r="303" spans="1:8" x14ac:dyDescent="0.25">
      <c r="A303" s="209" t="s">
        <v>1085</v>
      </c>
      <c r="B303" s="7" t="s">
        <v>704</v>
      </c>
      <c r="C303" s="7">
        <v>61</v>
      </c>
      <c r="D303" s="7" t="s">
        <v>149</v>
      </c>
      <c r="E303" s="7">
        <v>14</v>
      </c>
      <c r="F303" s="7" t="s">
        <v>289</v>
      </c>
      <c r="G303" s="7">
        <v>76</v>
      </c>
      <c r="H303" s="210" t="s">
        <v>699</v>
      </c>
    </row>
    <row r="304" spans="1:8" x14ac:dyDescent="0.25">
      <c r="A304" s="209" t="s">
        <v>1080</v>
      </c>
      <c r="B304" s="7" t="s">
        <v>698</v>
      </c>
      <c r="C304" s="7">
        <v>61</v>
      </c>
      <c r="D304" s="7" t="s">
        <v>149</v>
      </c>
      <c r="E304" s="7">
        <v>14</v>
      </c>
      <c r="F304" s="7" t="s">
        <v>289</v>
      </c>
      <c r="G304" s="7">
        <v>76</v>
      </c>
      <c r="H304" s="210" t="s">
        <v>699</v>
      </c>
    </row>
    <row r="305" spans="1:8" x14ac:dyDescent="0.25">
      <c r="A305" s="209" t="s">
        <v>1086</v>
      </c>
      <c r="B305" s="7" t="s">
        <v>705</v>
      </c>
      <c r="C305" s="7">
        <v>61</v>
      </c>
      <c r="D305" s="7" t="s">
        <v>149</v>
      </c>
      <c r="E305" s="7">
        <v>14</v>
      </c>
      <c r="F305" s="7" t="s">
        <v>289</v>
      </c>
      <c r="G305" s="7">
        <v>76</v>
      </c>
      <c r="H305" s="210" t="s">
        <v>699</v>
      </c>
    </row>
    <row r="306" spans="1:8" x14ac:dyDescent="0.25">
      <c r="A306" s="209" t="s">
        <v>1081</v>
      </c>
      <c r="B306" s="7" t="s">
        <v>700</v>
      </c>
      <c r="C306" s="7">
        <v>61</v>
      </c>
      <c r="D306" s="7" t="s">
        <v>149</v>
      </c>
      <c r="E306" s="7">
        <v>14</v>
      </c>
      <c r="F306" s="7" t="s">
        <v>289</v>
      </c>
      <c r="G306" s="7">
        <v>76</v>
      </c>
      <c r="H306" s="210" t="s">
        <v>699</v>
      </c>
    </row>
    <row r="307" spans="1:8" x14ac:dyDescent="0.25">
      <c r="A307" s="209" t="s">
        <v>1083</v>
      </c>
      <c r="B307" s="7" t="s">
        <v>702</v>
      </c>
      <c r="C307" s="7">
        <v>61</v>
      </c>
      <c r="D307" s="7" t="s">
        <v>149</v>
      </c>
      <c r="E307" s="7">
        <v>14</v>
      </c>
      <c r="F307" s="7" t="s">
        <v>289</v>
      </c>
      <c r="G307" s="7">
        <v>76</v>
      </c>
      <c r="H307" s="210" t="s">
        <v>699</v>
      </c>
    </row>
    <row r="308" spans="1:8" x14ac:dyDescent="0.25">
      <c r="A308" s="209" t="s">
        <v>1088</v>
      </c>
      <c r="B308" s="7" t="s">
        <v>707</v>
      </c>
      <c r="C308" s="7">
        <v>61</v>
      </c>
      <c r="D308" s="7" t="s">
        <v>149</v>
      </c>
      <c r="E308" s="7">
        <v>14</v>
      </c>
      <c r="F308" s="7" t="s">
        <v>289</v>
      </c>
      <c r="G308" s="7">
        <v>76</v>
      </c>
      <c r="H308" s="210" t="s">
        <v>699</v>
      </c>
    </row>
    <row r="309" spans="1:8" x14ac:dyDescent="0.25">
      <c r="A309" s="209" t="s">
        <v>1082</v>
      </c>
      <c r="B309" s="7" t="s">
        <v>701</v>
      </c>
      <c r="C309" s="7">
        <v>61</v>
      </c>
      <c r="D309" s="7" t="s">
        <v>149</v>
      </c>
      <c r="E309" s="7">
        <v>14</v>
      </c>
      <c r="F309" s="7" t="s">
        <v>289</v>
      </c>
      <c r="G309" s="7">
        <v>76</v>
      </c>
      <c r="H309" s="210" t="s">
        <v>699</v>
      </c>
    </row>
    <row r="310" spans="1:8" x14ac:dyDescent="0.25">
      <c r="A310" s="209" t="s">
        <v>1015</v>
      </c>
      <c r="B310" s="7" t="s">
        <v>583</v>
      </c>
      <c r="C310" s="7">
        <v>58</v>
      </c>
      <c r="D310" s="7" t="s">
        <v>147</v>
      </c>
      <c r="E310" s="7">
        <v>15</v>
      </c>
      <c r="F310" s="7" t="s">
        <v>574</v>
      </c>
      <c r="G310" s="7">
        <v>59</v>
      </c>
      <c r="H310" s="210" t="s">
        <v>575</v>
      </c>
    </row>
    <row r="311" spans="1:8" x14ac:dyDescent="0.25">
      <c r="A311" s="209" t="s">
        <v>1010</v>
      </c>
      <c r="B311" s="7" t="s">
        <v>578</v>
      </c>
      <c r="C311" s="7">
        <v>58</v>
      </c>
      <c r="D311" s="7" t="s">
        <v>147</v>
      </c>
      <c r="E311" s="7">
        <v>15</v>
      </c>
      <c r="F311" s="7" t="s">
        <v>574</v>
      </c>
      <c r="G311" s="7">
        <v>59</v>
      </c>
      <c r="H311" s="210" t="s">
        <v>575</v>
      </c>
    </row>
    <row r="312" spans="1:8" x14ac:dyDescent="0.25">
      <c r="A312" s="209" t="s">
        <v>1013</v>
      </c>
      <c r="B312" s="7" t="s">
        <v>581</v>
      </c>
      <c r="C312" s="7">
        <v>58</v>
      </c>
      <c r="D312" s="7" t="s">
        <v>147</v>
      </c>
      <c r="E312" s="7">
        <v>15</v>
      </c>
      <c r="F312" s="7" t="s">
        <v>574</v>
      </c>
      <c r="G312" s="7">
        <v>59</v>
      </c>
      <c r="H312" s="210" t="s">
        <v>575</v>
      </c>
    </row>
    <row r="313" spans="1:8" x14ac:dyDescent="0.25">
      <c r="A313" s="209" t="s">
        <v>1021</v>
      </c>
      <c r="B313" s="7" t="s">
        <v>589</v>
      </c>
      <c r="C313" s="7">
        <v>58</v>
      </c>
      <c r="D313" s="7" t="s">
        <v>147</v>
      </c>
      <c r="E313" s="7">
        <v>15</v>
      </c>
      <c r="F313" s="7" t="s">
        <v>574</v>
      </c>
      <c r="G313" s="7">
        <v>59</v>
      </c>
      <c r="H313" s="210" t="s">
        <v>575</v>
      </c>
    </row>
    <row r="314" spans="1:8" x14ac:dyDescent="0.25">
      <c r="A314" s="209" t="s">
        <v>1022</v>
      </c>
      <c r="B314" s="7" t="s">
        <v>590</v>
      </c>
      <c r="C314" s="7">
        <v>58</v>
      </c>
      <c r="D314" s="7" t="s">
        <v>147</v>
      </c>
      <c r="E314" s="7">
        <v>15</v>
      </c>
      <c r="F314" s="7" t="s">
        <v>574</v>
      </c>
      <c r="G314" s="7">
        <v>59</v>
      </c>
      <c r="H314" s="210" t="s">
        <v>575</v>
      </c>
    </row>
    <row r="315" spans="1:8" x14ac:dyDescent="0.25">
      <c r="A315" s="209" t="s">
        <v>1014</v>
      </c>
      <c r="B315" s="7" t="s">
        <v>582</v>
      </c>
      <c r="C315" s="7">
        <v>58</v>
      </c>
      <c r="D315" s="7" t="s">
        <v>147</v>
      </c>
      <c r="E315" s="7">
        <v>15</v>
      </c>
      <c r="F315" s="7" t="s">
        <v>574</v>
      </c>
      <c r="G315" s="7">
        <v>59</v>
      </c>
      <c r="H315" s="210" t="s">
        <v>575</v>
      </c>
    </row>
    <row r="316" spans="1:8" x14ac:dyDescent="0.25">
      <c r="A316" s="209" t="s">
        <v>1020</v>
      </c>
      <c r="B316" s="7" t="s">
        <v>588</v>
      </c>
      <c r="C316" s="7">
        <v>58</v>
      </c>
      <c r="D316" s="7" t="s">
        <v>147</v>
      </c>
      <c r="E316" s="7">
        <v>15</v>
      </c>
      <c r="F316" s="7" t="s">
        <v>574</v>
      </c>
      <c r="G316" s="7">
        <v>59</v>
      </c>
      <c r="H316" s="210" t="s">
        <v>575</v>
      </c>
    </row>
    <row r="317" spans="1:8" x14ac:dyDescent="0.25">
      <c r="A317" s="209" t="s">
        <v>1009</v>
      </c>
      <c r="B317" s="7" t="s">
        <v>577</v>
      </c>
      <c r="C317" s="7">
        <v>58</v>
      </c>
      <c r="D317" s="7" t="s">
        <v>147</v>
      </c>
      <c r="E317" s="7">
        <v>15</v>
      </c>
      <c r="F317" s="7" t="s">
        <v>574</v>
      </c>
      <c r="G317" s="7">
        <v>59</v>
      </c>
      <c r="H317" s="210" t="s">
        <v>575</v>
      </c>
    </row>
    <row r="318" spans="1:8" x14ac:dyDescent="0.25">
      <c r="A318" s="209" t="s">
        <v>1012</v>
      </c>
      <c r="B318" s="7" t="s">
        <v>580</v>
      </c>
      <c r="C318" s="7">
        <v>58</v>
      </c>
      <c r="D318" s="7" t="s">
        <v>147</v>
      </c>
      <c r="E318" s="7">
        <v>15</v>
      </c>
      <c r="F318" s="7" t="s">
        <v>574</v>
      </c>
      <c r="G318" s="7">
        <v>59</v>
      </c>
      <c r="H318" s="210" t="s">
        <v>575</v>
      </c>
    </row>
    <row r="319" spans="1:8" x14ac:dyDescent="0.25">
      <c r="A319" s="209" t="s">
        <v>1019</v>
      </c>
      <c r="B319" s="7" t="s">
        <v>587</v>
      </c>
      <c r="C319" s="7">
        <v>58</v>
      </c>
      <c r="D319" s="7" t="s">
        <v>147</v>
      </c>
      <c r="E319" s="7">
        <v>15</v>
      </c>
      <c r="F319" s="7" t="s">
        <v>574</v>
      </c>
      <c r="G319" s="7">
        <v>59</v>
      </c>
      <c r="H319" s="210" t="s">
        <v>575</v>
      </c>
    </row>
    <row r="320" spans="1:8" x14ac:dyDescent="0.25">
      <c r="A320" s="209" t="s">
        <v>1008</v>
      </c>
      <c r="B320" s="7" t="s">
        <v>576</v>
      </c>
      <c r="C320" s="7">
        <v>58</v>
      </c>
      <c r="D320" s="7" t="s">
        <v>147</v>
      </c>
      <c r="E320" s="7">
        <v>15</v>
      </c>
      <c r="F320" s="7" t="s">
        <v>574</v>
      </c>
      <c r="G320" s="7">
        <v>59</v>
      </c>
      <c r="H320" s="210" t="s">
        <v>575</v>
      </c>
    </row>
    <row r="321" spans="1:8" x14ac:dyDescent="0.25">
      <c r="A321" s="209" t="s">
        <v>1018</v>
      </c>
      <c r="B321" s="7" t="s">
        <v>586</v>
      </c>
      <c r="C321" s="7">
        <v>58</v>
      </c>
      <c r="D321" s="7" t="s">
        <v>147</v>
      </c>
      <c r="E321" s="7">
        <v>15</v>
      </c>
      <c r="F321" s="7" t="s">
        <v>574</v>
      </c>
      <c r="G321" s="7">
        <v>59</v>
      </c>
      <c r="H321" s="210" t="s">
        <v>575</v>
      </c>
    </row>
    <row r="322" spans="1:8" x14ac:dyDescent="0.25">
      <c r="A322" s="209" t="s">
        <v>1016</v>
      </c>
      <c r="B322" s="7" t="s">
        <v>584</v>
      </c>
      <c r="C322" s="7">
        <v>58</v>
      </c>
      <c r="D322" s="7" t="s">
        <v>147</v>
      </c>
      <c r="E322" s="7">
        <v>15</v>
      </c>
      <c r="F322" s="7" t="s">
        <v>574</v>
      </c>
      <c r="G322" s="7">
        <v>59</v>
      </c>
      <c r="H322" s="210" t="s">
        <v>575</v>
      </c>
    </row>
    <row r="323" spans="1:8" x14ac:dyDescent="0.25">
      <c r="A323" s="209" t="s">
        <v>1017</v>
      </c>
      <c r="B323" s="7" t="s">
        <v>585</v>
      </c>
      <c r="C323" s="7">
        <v>58</v>
      </c>
      <c r="D323" s="7" t="s">
        <v>147</v>
      </c>
      <c r="E323" s="7">
        <v>15</v>
      </c>
      <c r="F323" s="7" t="s">
        <v>574</v>
      </c>
      <c r="G323" s="7">
        <v>59</v>
      </c>
      <c r="H323" s="210" t="s">
        <v>575</v>
      </c>
    </row>
    <row r="324" spans="1:8" x14ac:dyDescent="0.25">
      <c r="A324" s="209" t="s">
        <v>1011</v>
      </c>
      <c r="B324" s="7" t="s">
        <v>579</v>
      </c>
      <c r="C324" s="7">
        <v>58</v>
      </c>
      <c r="D324" s="7" t="s">
        <v>147</v>
      </c>
      <c r="E324" s="7">
        <v>15</v>
      </c>
      <c r="F324" s="7" t="s">
        <v>574</v>
      </c>
      <c r="G324" s="7">
        <v>59</v>
      </c>
      <c r="H324" s="210" t="s">
        <v>575</v>
      </c>
    </row>
    <row r="325" spans="1:8" x14ac:dyDescent="0.25">
      <c r="A325" s="209" t="s">
        <v>1036</v>
      </c>
      <c r="B325" s="7" t="s">
        <v>606</v>
      </c>
      <c r="C325" s="7">
        <v>58</v>
      </c>
      <c r="D325" s="7" t="s">
        <v>147</v>
      </c>
      <c r="E325" s="7">
        <v>15</v>
      </c>
      <c r="F325" s="7" t="s">
        <v>574</v>
      </c>
      <c r="G325" s="7">
        <v>62</v>
      </c>
      <c r="H325" s="210" t="s">
        <v>603</v>
      </c>
    </row>
    <row r="326" spans="1:8" x14ac:dyDescent="0.25">
      <c r="A326" s="209" t="s">
        <v>1041</v>
      </c>
      <c r="B326" s="7" t="s">
        <v>611</v>
      </c>
      <c r="C326" s="7">
        <v>58</v>
      </c>
      <c r="D326" s="7" t="s">
        <v>147</v>
      </c>
      <c r="E326" s="7">
        <v>15</v>
      </c>
      <c r="F326" s="7" t="s">
        <v>574</v>
      </c>
      <c r="G326" s="7">
        <v>62</v>
      </c>
      <c r="H326" s="210" t="s">
        <v>603</v>
      </c>
    </row>
    <row r="327" spans="1:8" x14ac:dyDescent="0.25">
      <c r="A327" s="209" t="s">
        <v>1035</v>
      </c>
      <c r="B327" s="7" t="s">
        <v>605</v>
      </c>
      <c r="C327" s="7">
        <v>58</v>
      </c>
      <c r="D327" s="7" t="s">
        <v>147</v>
      </c>
      <c r="E327" s="7">
        <v>15</v>
      </c>
      <c r="F327" s="7" t="s">
        <v>574</v>
      </c>
      <c r="G327" s="7">
        <v>62</v>
      </c>
      <c r="H327" s="210" t="s">
        <v>603</v>
      </c>
    </row>
    <row r="328" spans="1:8" x14ac:dyDescent="0.25">
      <c r="A328" s="209" t="s">
        <v>1038</v>
      </c>
      <c r="B328" s="7" t="s">
        <v>608</v>
      </c>
      <c r="C328" s="7">
        <v>58</v>
      </c>
      <c r="D328" s="7" t="s">
        <v>147</v>
      </c>
      <c r="E328" s="7">
        <v>15</v>
      </c>
      <c r="F328" s="7" t="s">
        <v>574</v>
      </c>
      <c r="G328" s="7">
        <v>62</v>
      </c>
      <c r="H328" s="210" t="s">
        <v>603</v>
      </c>
    </row>
    <row r="329" spans="1:8" x14ac:dyDescent="0.25">
      <c r="A329" s="209" t="s">
        <v>1037</v>
      </c>
      <c r="B329" s="7" t="s">
        <v>607</v>
      </c>
      <c r="C329" s="7">
        <v>58</v>
      </c>
      <c r="D329" s="7" t="s">
        <v>147</v>
      </c>
      <c r="E329" s="7">
        <v>15</v>
      </c>
      <c r="F329" s="7" t="s">
        <v>574</v>
      </c>
      <c r="G329" s="7">
        <v>62</v>
      </c>
      <c r="H329" s="210" t="s">
        <v>603</v>
      </c>
    </row>
    <row r="330" spans="1:8" x14ac:dyDescent="0.25">
      <c r="A330" s="209" t="s">
        <v>1044</v>
      </c>
      <c r="B330" s="7" t="s">
        <v>614</v>
      </c>
      <c r="C330" s="7">
        <v>58</v>
      </c>
      <c r="D330" s="7" t="s">
        <v>147</v>
      </c>
      <c r="E330" s="7">
        <v>15</v>
      </c>
      <c r="F330" s="7" t="s">
        <v>574</v>
      </c>
      <c r="G330" s="7">
        <v>62</v>
      </c>
      <c r="H330" s="210" t="s">
        <v>603</v>
      </c>
    </row>
    <row r="331" spans="1:8" x14ac:dyDescent="0.25">
      <c r="A331" s="209" t="s">
        <v>1034</v>
      </c>
      <c r="B331" s="7" t="s">
        <v>604</v>
      </c>
      <c r="C331" s="7">
        <v>58</v>
      </c>
      <c r="D331" s="7" t="s">
        <v>147</v>
      </c>
      <c r="E331" s="7">
        <v>15</v>
      </c>
      <c r="F331" s="7" t="s">
        <v>574</v>
      </c>
      <c r="G331" s="7">
        <v>62</v>
      </c>
      <c r="H331" s="210" t="s">
        <v>603</v>
      </c>
    </row>
    <row r="332" spans="1:8" x14ac:dyDescent="0.25">
      <c r="A332" s="209" t="s">
        <v>1039</v>
      </c>
      <c r="B332" s="7" t="s">
        <v>609</v>
      </c>
      <c r="C332" s="7">
        <v>58</v>
      </c>
      <c r="D332" s="7" t="s">
        <v>147</v>
      </c>
      <c r="E332" s="7">
        <v>15</v>
      </c>
      <c r="F332" s="7" t="s">
        <v>574</v>
      </c>
      <c r="G332" s="7">
        <v>62</v>
      </c>
      <c r="H332" s="210" t="s">
        <v>603</v>
      </c>
    </row>
    <row r="333" spans="1:8" x14ac:dyDescent="0.25">
      <c r="A333" s="209" t="s">
        <v>1045</v>
      </c>
      <c r="B333" s="7" t="s">
        <v>615</v>
      </c>
      <c r="C333" s="7">
        <v>58</v>
      </c>
      <c r="D333" s="7" t="s">
        <v>147</v>
      </c>
      <c r="E333" s="7">
        <v>15</v>
      </c>
      <c r="F333" s="7" t="s">
        <v>574</v>
      </c>
      <c r="G333" s="7">
        <v>62</v>
      </c>
      <c r="H333" s="210" t="s">
        <v>603</v>
      </c>
    </row>
    <row r="334" spans="1:8" x14ac:dyDescent="0.25">
      <c r="A334" s="209" t="s">
        <v>1040</v>
      </c>
      <c r="B334" s="7" t="s">
        <v>610</v>
      </c>
      <c r="C334" s="7">
        <v>58</v>
      </c>
      <c r="D334" s="7" t="s">
        <v>147</v>
      </c>
      <c r="E334" s="7">
        <v>15</v>
      </c>
      <c r="F334" s="7" t="s">
        <v>574</v>
      </c>
      <c r="G334" s="7">
        <v>62</v>
      </c>
      <c r="H334" s="210" t="s">
        <v>603</v>
      </c>
    </row>
    <row r="335" spans="1:8" x14ac:dyDescent="0.25">
      <c r="A335" s="209" t="s">
        <v>1042</v>
      </c>
      <c r="B335" s="7" t="s">
        <v>612</v>
      </c>
      <c r="C335" s="7">
        <v>58</v>
      </c>
      <c r="D335" s="7" t="s">
        <v>147</v>
      </c>
      <c r="E335" s="7">
        <v>15</v>
      </c>
      <c r="F335" s="7" t="s">
        <v>574</v>
      </c>
      <c r="G335" s="7">
        <v>62</v>
      </c>
      <c r="H335" s="210" t="s">
        <v>603</v>
      </c>
    </row>
    <row r="336" spans="1:8" x14ac:dyDescent="0.25">
      <c r="A336" s="209" t="s">
        <v>92</v>
      </c>
      <c r="B336" s="7" t="s">
        <v>616</v>
      </c>
      <c r="C336" s="7">
        <v>58</v>
      </c>
      <c r="D336" s="7" t="s">
        <v>147</v>
      </c>
      <c r="E336" s="7">
        <v>15</v>
      </c>
      <c r="F336" s="7" t="s">
        <v>574</v>
      </c>
      <c r="G336" s="7">
        <v>62</v>
      </c>
      <c r="H336" s="210" t="s">
        <v>603</v>
      </c>
    </row>
    <row r="337" spans="1:8" x14ac:dyDescent="0.25">
      <c r="A337" s="209" t="s">
        <v>1043</v>
      </c>
      <c r="B337" s="7" t="s">
        <v>613</v>
      </c>
      <c r="C337" s="7">
        <v>58</v>
      </c>
      <c r="D337" s="7" t="s">
        <v>147</v>
      </c>
      <c r="E337" s="7">
        <v>15</v>
      </c>
      <c r="F337" s="7" t="s">
        <v>574</v>
      </c>
      <c r="G337" s="7">
        <v>62</v>
      </c>
      <c r="H337" s="210" t="s">
        <v>603</v>
      </c>
    </row>
    <row r="338" spans="1:8" x14ac:dyDescent="0.25">
      <c r="A338" s="209" t="s">
        <v>1177</v>
      </c>
      <c r="B338" s="7" t="s">
        <v>842</v>
      </c>
      <c r="C338" s="7">
        <v>58</v>
      </c>
      <c r="D338" s="7" t="s">
        <v>147</v>
      </c>
      <c r="E338" s="7">
        <v>15</v>
      </c>
      <c r="F338" s="7" t="s">
        <v>574</v>
      </c>
      <c r="G338" s="7">
        <v>62</v>
      </c>
      <c r="H338" s="210" t="s">
        <v>603</v>
      </c>
    </row>
    <row r="339" spans="1:8" x14ac:dyDescent="0.25">
      <c r="A339" s="209" t="s">
        <v>1178</v>
      </c>
      <c r="B339" s="7" t="s">
        <v>843</v>
      </c>
      <c r="C339" s="7">
        <v>58</v>
      </c>
      <c r="D339" s="7" t="s">
        <v>147</v>
      </c>
      <c r="E339" s="7">
        <v>15</v>
      </c>
      <c r="F339" s="7" t="s">
        <v>574</v>
      </c>
      <c r="G339" s="7">
        <v>62</v>
      </c>
      <c r="H339" s="210" t="s">
        <v>603</v>
      </c>
    </row>
    <row r="340" spans="1:8" x14ac:dyDescent="0.25">
      <c r="A340" s="209" t="s">
        <v>853</v>
      </c>
      <c r="B340" s="7" t="s">
        <v>218</v>
      </c>
      <c r="C340" s="7">
        <v>58</v>
      </c>
      <c r="D340" s="7" t="s">
        <v>147</v>
      </c>
      <c r="E340" s="7">
        <v>16</v>
      </c>
      <c r="F340" s="7" t="s">
        <v>216</v>
      </c>
      <c r="G340" s="7">
        <v>2</v>
      </c>
      <c r="H340" s="210" t="s">
        <v>217</v>
      </c>
    </row>
    <row r="341" spans="1:8" x14ac:dyDescent="0.25">
      <c r="A341" s="209" t="s">
        <v>852</v>
      </c>
      <c r="B341" s="7" t="s">
        <v>215</v>
      </c>
      <c r="C341" s="7">
        <v>58</v>
      </c>
      <c r="D341" s="7" t="s">
        <v>147</v>
      </c>
      <c r="E341" s="7">
        <v>16</v>
      </c>
      <c r="F341" s="7" t="s">
        <v>216</v>
      </c>
      <c r="G341" s="7">
        <v>2</v>
      </c>
      <c r="H341" s="210" t="s">
        <v>217</v>
      </c>
    </row>
    <row r="342" spans="1:8" x14ac:dyDescent="0.25">
      <c r="A342" s="209" t="s">
        <v>857</v>
      </c>
      <c r="B342" s="7" t="s">
        <v>222</v>
      </c>
      <c r="C342" s="7">
        <v>58</v>
      </c>
      <c r="D342" s="7" t="s">
        <v>147</v>
      </c>
      <c r="E342" s="7">
        <v>16</v>
      </c>
      <c r="F342" s="7" t="s">
        <v>216</v>
      </c>
      <c r="G342" s="7">
        <v>2</v>
      </c>
      <c r="H342" s="210" t="s">
        <v>217</v>
      </c>
    </row>
    <row r="343" spans="1:8" x14ac:dyDescent="0.25">
      <c r="A343" s="209" t="s">
        <v>854</v>
      </c>
      <c r="B343" s="7" t="s">
        <v>219</v>
      </c>
      <c r="C343" s="7">
        <v>58</v>
      </c>
      <c r="D343" s="7" t="s">
        <v>147</v>
      </c>
      <c r="E343" s="7">
        <v>16</v>
      </c>
      <c r="F343" s="7" t="s">
        <v>216</v>
      </c>
      <c r="G343" s="7">
        <v>2</v>
      </c>
      <c r="H343" s="210" t="s">
        <v>217</v>
      </c>
    </row>
    <row r="344" spans="1:8" x14ac:dyDescent="0.25">
      <c r="A344" s="209" t="s">
        <v>855</v>
      </c>
      <c r="B344" s="7" t="s">
        <v>220</v>
      </c>
      <c r="C344" s="7">
        <v>58</v>
      </c>
      <c r="D344" s="7" t="s">
        <v>147</v>
      </c>
      <c r="E344" s="7">
        <v>16</v>
      </c>
      <c r="F344" s="7" t="s">
        <v>216</v>
      </c>
      <c r="G344" s="7">
        <v>2</v>
      </c>
      <c r="H344" s="210" t="s">
        <v>217</v>
      </c>
    </row>
    <row r="345" spans="1:8" x14ac:dyDescent="0.25">
      <c r="A345" s="209" t="s">
        <v>856</v>
      </c>
      <c r="B345" s="7" t="s">
        <v>221</v>
      </c>
      <c r="C345" s="7">
        <v>58</v>
      </c>
      <c r="D345" s="7" t="s">
        <v>147</v>
      </c>
      <c r="E345" s="7">
        <v>16</v>
      </c>
      <c r="F345" s="7" t="s">
        <v>216</v>
      </c>
      <c r="G345" s="7">
        <v>2</v>
      </c>
      <c r="H345" s="210" t="s">
        <v>217</v>
      </c>
    </row>
    <row r="346" spans="1:8" x14ac:dyDescent="0.25">
      <c r="A346" s="209" t="s">
        <v>1027</v>
      </c>
      <c r="B346" s="7" t="s">
        <v>595</v>
      </c>
      <c r="C346" s="7">
        <v>58</v>
      </c>
      <c r="D346" s="7" t="s">
        <v>147</v>
      </c>
      <c r="E346" s="7">
        <v>16</v>
      </c>
      <c r="F346" s="7" t="s">
        <v>216</v>
      </c>
      <c r="G346" s="7">
        <v>60</v>
      </c>
      <c r="H346" s="210" t="s">
        <v>223</v>
      </c>
    </row>
    <row r="347" spans="1:8" x14ac:dyDescent="0.25">
      <c r="A347" s="209" t="s">
        <v>1023</v>
      </c>
      <c r="B347" s="7" t="s">
        <v>591</v>
      </c>
      <c r="C347" s="7">
        <v>58</v>
      </c>
      <c r="D347" s="7" t="s">
        <v>147</v>
      </c>
      <c r="E347" s="7">
        <v>16</v>
      </c>
      <c r="F347" s="7" t="s">
        <v>216</v>
      </c>
      <c r="G347" s="7">
        <v>60</v>
      </c>
      <c r="H347" s="210" t="s">
        <v>223</v>
      </c>
    </row>
    <row r="348" spans="1:8" x14ac:dyDescent="0.25">
      <c r="A348" s="209" t="s">
        <v>1024</v>
      </c>
      <c r="B348" s="7" t="s">
        <v>592</v>
      </c>
      <c r="C348" s="7">
        <v>58</v>
      </c>
      <c r="D348" s="7" t="s">
        <v>147</v>
      </c>
      <c r="E348" s="7">
        <v>16</v>
      </c>
      <c r="F348" s="7" t="s">
        <v>216</v>
      </c>
      <c r="G348" s="7">
        <v>60</v>
      </c>
      <c r="H348" s="210" t="s">
        <v>223</v>
      </c>
    </row>
    <row r="349" spans="1:8" x14ac:dyDescent="0.25">
      <c r="A349" s="209" t="s">
        <v>1025</v>
      </c>
      <c r="B349" s="7" t="s">
        <v>593</v>
      </c>
      <c r="C349" s="7">
        <v>58</v>
      </c>
      <c r="D349" s="7" t="s">
        <v>147</v>
      </c>
      <c r="E349" s="7">
        <v>16</v>
      </c>
      <c r="F349" s="7" t="s">
        <v>216</v>
      </c>
      <c r="G349" s="7">
        <v>60</v>
      </c>
      <c r="H349" s="210" t="s">
        <v>223</v>
      </c>
    </row>
    <row r="350" spans="1:8" x14ac:dyDescent="0.25">
      <c r="A350" s="209" t="s">
        <v>1026</v>
      </c>
      <c r="B350" s="7" t="s">
        <v>594</v>
      </c>
      <c r="C350" s="7">
        <v>58</v>
      </c>
      <c r="D350" s="7" t="s">
        <v>147</v>
      </c>
      <c r="E350" s="7">
        <v>16</v>
      </c>
      <c r="F350" s="7" t="s">
        <v>216</v>
      </c>
      <c r="G350" s="7">
        <v>60</v>
      </c>
      <c r="H350" s="210" t="s">
        <v>223</v>
      </c>
    </row>
    <row r="351" spans="1:8" x14ac:dyDescent="0.25">
      <c r="A351" s="209" t="s">
        <v>1028</v>
      </c>
      <c r="B351" s="7" t="s">
        <v>596</v>
      </c>
      <c r="C351" s="7">
        <v>58</v>
      </c>
      <c r="D351" s="7" t="s">
        <v>147</v>
      </c>
      <c r="E351" s="7">
        <v>16</v>
      </c>
      <c r="F351" s="7" t="s">
        <v>216</v>
      </c>
      <c r="G351" s="7">
        <v>60</v>
      </c>
      <c r="H351" s="210" t="s">
        <v>223</v>
      </c>
    </row>
    <row r="352" spans="1:8" x14ac:dyDescent="0.25">
      <c r="A352" s="209" t="s">
        <v>1111</v>
      </c>
      <c r="B352" s="7" t="s">
        <v>734</v>
      </c>
      <c r="C352" s="7">
        <v>58</v>
      </c>
      <c r="D352" s="7" t="s">
        <v>147</v>
      </c>
      <c r="E352" s="7">
        <v>16</v>
      </c>
      <c r="F352" s="7" t="s">
        <v>216</v>
      </c>
      <c r="G352" s="7">
        <v>80</v>
      </c>
      <c r="H352" s="210" t="s">
        <v>731</v>
      </c>
    </row>
    <row r="353" spans="1:8" x14ac:dyDescent="0.25">
      <c r="A353" s="209" t="s">
        <v>1110</v>
      </c>
      <c r="B353" s="7" t="s">
        <v>733</v>
      </c>
      <c r="C353" s="7">
        <v>58</v>
      </c>
      <c r="D353" s="7" t="s">
        <v>147</v>
      </c>
      <c r="E353" s="7">
        <v>16</v>
      </c>
      <c r="F353" s="7" t="s">
        <v>216</v>
      </c>
      <c r="G353" s="7">
        <v>80</v>
      </c>
      <c r="H353" s="210" t="s">
        <v>731</v>
      </c>
    </row>
    <row r="354" spans="1:8" x14ac:dyDescent="0.25">
      <c r="A354" s="209" t="s">
        <v>1109</v>
      </c>
      <c r="B354" s="7" t="s">
        <v>732</v>
      </c>
      <c r="C354" s="7">
        <v>58</v>
      </c>
      <c r="D354" s="7" t="s">
        <v>147</v>
      </c>
      <c r="E354" s="7">
        <v>16</v>
      </c>
      <c r="F354" s="7" t="s">
        <v>216</v>
      </c>
      <c r="G354" s="7">
        <v>80</v>
      </c>
      <c r="H354" s="210" t="s">
        <v>731</v>
      </c>
    </row>
    <row r="355" spans="1:8" x14ac:dyDescent="0.25">
      <c r="A355" s="209" t="s">
        <v>1108</v>
      </c>
      <c r="B355" s="7" t="s">
        <v>730</v>
      </c>
      <c r="C355" s="7">
        <v>58</v>
      </c>
      <c r="D355" s="7" t="s">
        <v>147</v>
      </c>
      <c r="E355" s="7">
        <v>16</v>
      </c>
      <c r="F355" s="7" t="s">
        <v>216</v>
      </c>
      <c r="G355" s="7">
        <v>80</v>
      </c>
      <c r="H355" s="210" t="s">
        <v>731</v>
      </c>
    </row>
    <row r="356" spans="1:8" x14ac:dyDescent="0.25">
      <c r="A356" s="209" t="s">
        <v>897</v>
      </c>
      <c r="B356" s="7" t="s">
        <v>304</v>
      </c>
      <c r="C356" s="7">
        <v>62</v>
      </c>
      <c r="D356" s="7" t="s">
        <v>150</v>
      </c>
      <c r="E356" s="7">
        <v>17</v>
      </c>
      <c r="F356" s="7" t="s">
        <v>298</v>
      </c>
      <c r="G356" s="7">
        <v>16</v>
      </c>
      <c r="H356" s="210" t="s">
        <v>299</v>
      </c>
    </row>
    <row r="357" spans="1:8" x14ac:dyDescent="0.25">
      <c r="A357" s="209" t="s">
        <v>894</v>
      </c>
      <c r="B357" s="7" t="s">
        <v>300</v>
      </c>
      <c r="C357" s="7">
        <v>62</v>
      </c>
      <c r="D357" s="7" t="s">
        <v>150</v>
      </c>
      <c r="E357" s="7">
        <v>17</v>
      </c>
      <c r="F357" s="7" t="s">
        <v>298</v>
      </c>
      <c r="G357" s="7">
        <v>16</v>
      </c>
      <c r="H357" s="210" t="s">
        <v>299</v>
      </c>
    </row>
    <row r="358" spans="1:8" x14ac:dyDescent="0.25">
      <c r="A358" s="209" t="s">
        <v>895</v>
      </c>
      <c r="B358" s="7" t="s">
        <v>301</v>
      </c>
      <c r="C358" s="7">
        <v>62</v>
      </c>
      <c r="D358" s="7" t="s">
        <v>150</v>
      </c>
      <c r="E358" s="7">
        <v>17</v>
      </c>
      <c r="F358" s="7" t="s">
        <v>298</v>
      </c>
      <c r="G358" s="7">
        <v>16</v>
      </c>
      <c r="H358" s="210" t="s">
        <v>299</v>
      </c>
    </row>
    <row r="359" spans="1:8" x14ac:dyDescent="0.25">
      <c r="A359" s="209" t="s">
        <v>899</v>
      </c>
      <c r="B359" s="7" t="s">
        <v>306</v>
      </c>
      <c r="C359" s="7">
        <v>62</v>
      </c>
      <c r="D359" s="7" t="s">
        <v>150</v>
      </c>
      <c r="E359" s="7">
        <v>17</v>
      </c>
      <c r="F359" s="7" t="s">
        <v>298</v>
      </c>
      <c r="G359" s="7">
        <v>16</v>
      </c>
      <c r="H359" s="210" t="s">
        <v>299</v>
      </c>
    </row>
    <row r="360" spans="1:8" x14ac:dyDescent="0.25">
      <c r="A360" s="209" t="s">
        <v>898</v>
      </c>
      <c r="B360" s="7" t="s">
        <v>305</v>
      </c>
      <c r="C360" s="7">
        <v>62</v>
      </c>
      <c r="D360" s="7" t="s">
        <v>150</v>
      </c>
      <c r="E360" s="7">
        <v>17</v>
      </c>
      <c r="F360" s="7" t="s">
        <v>298</v>
      </c>
      <c r="G360" s="7">
        <v>16</v>
      </c>
      <c r="H360" s="210" t="s">
        <v>299</v>
      </c>
    </row>
    <row r="361" spans="1:8" x14ac:dyDescent="0.25">
      <c r="A361" s="209" t="s">
        <v>896</v>
      </c>
      <c r="B361" s="7" t="s">
        <v>302</v>
      </c>
      <c r="C361" s="7">
        <v>62</v>
      </c>
      <c r="D361" s="7" t="s">
        <v>150</v>
      </c>
      <c r="E361" s="7">
        <v>17</v>
      </c>
      <c r="F361" s="7" t="s">
        <v>298</v>
      </c>
      <c r="G361" s="7">
        <v>16</v>
      </c>
      <c r="H361" s="210" t="s">
        <v>299</v>
      </c>
    </row>
    <row r="362" spans="1:8" x14ac:dyDescent="0.25">
      <c r="A362" s="209" t="s">
        <v>905</v>
      </c>
      <c r="B362" s="7" t="s">
        <v>316</v>
      </c>
      <c r="C362" s="7">
        <v>62</v>
      </c>
      <c r="D362" s="7" t="s">
        <v>150</v>
      </c>
      <c r="E362" s="7">
        <v>17</v>
      </c>
      <c r="F362" s="7" t="s">
        <v>298</v>
      </c>
      <c r="G362" s="7">
        <v>17</v>
      </c>
      <c r="H362" s="210" t="s">
        <v>307</v>
      </c>
    </row>
    <row r="363" spans="1:8" x14ac:dyDescent="0.25">
      <c r="A363" s="209" t="s">
        <v>901</v>
      </c>
      <c r="B363" s="7" t="s">
        <v>309</v>
      </c>
      <c r="C363" s="7">
        <v>62</v>
      </c>
      <c r="D363" s="7" t="s">
        <v>150</v>
      </c>
      <c r="E363" s="7">
        <v>17</v>
      </c>
      <c r="F363" s="7" t="s">
        <v>298</v>
      </c>
      <c r="G363" s="7">
        <v>17</v>
      </c>
      <c r="H363" s="210" t="s">
        <v>307</v>
      </c>
    </row>
    <row r="364" spans="1:8" x14ac:dyDescent="0.25">
      <c r="A364" s="209" t="s">
        <v>902</v>
      </c>
      <c r="B364" s="7" t="s">
        <v>310</v>
      </c>
      <c r="C364" s="7">
        <v>62</v>
      </c>
      <c r="D364" s="7" t="s">
        <v>150</v>
      </c>
      <c r="E364" s="7">
        <v>17</v>
      </c>
      <c r="F364" s="7" t="s">
        <v>298</v>
      </c>
      <c r="G364" s="7">
        <v>17</v>
      </c>
      <c r="H364" s="210" t="s">
        <v>307</v>
      </c>
    </row>
    <row r="365" spans="1:8" x14ac:dyDescent="0.25">
      <c r="A365" s="209" t="s">
        <v>904</v>
      </c>
      <c r="B365" s="7" t="s">
        <v>315</v>
      </c>
      <c r="C365" s="7">
        <v>62</v>
      </c>
      <c r="D365" s="7" t="s">
        <v>150</v>
      </c>
      <c r="E365" s="7">
        <v>17</v>
      </c>
      <c r="F365" s="7" t="s">
        <v>298</v>
      </c>
      <c r="G365" s="7">
        <v>17</v>
      </c>
      <c r="H365" s="210" t="s">
        <v>307</v>
      </c>
    </row>
    <row r="366" spans="1:8" x14ac:dyDescent="0.25">
      <c r="A366" s="209" t="s">
        <v>903</v>
      </c>
      <c r="B366" s="7" t="s">
        <v>314</v>
      </c>
      <c r="C366" s="7">
        <v>62</v>
      </c>
      <c r="D366" s="7" t="s">
        <v>150</v>
      </c>
      <c r="E366" s="7">
        <v>17</v>
      </c>
      <c r="F366" s="7" t="s">
        <v>298</v>
      </c>
      <c r="G366" s="7">
        <v>17</v>
      </c>
      <c r="H366" s="210" t="s">
        <v>307</v>
      </c>
    </row>
    <row r="367" spans="1:8" x14ac:dyDescent="0.25">
      <c r="A367" s="209" t="s">
        <v>900</v>
      </c>
      <c r="B367" s="7" t="s">
        <v>308</v>
      </c>
      <c r="C367" s="7">
        <v>62</v>
      </c>
      <c r="D367" s="7" t="s">
        <v>150</v>
      </c>
      <c r="E367" s="7">
        <v>17</v>
      </c>
      <c r="F367" s="7" t="s">
        <v>298</v>
      </c>
      <c r="G367" s="7">
        <v>17</v>
      </c>
      <c r="H367" s="210" t="s">
        <v>307</v>
      </c>
    </row>
    <row r="368" spans="1:8" x14ac:dyDescent="0.25">
      <c r="A368" s="209" t="s">
        <v>1172</v>
      </c>
      <c r="B368" s="7" t="s">
        <v>833</v>
      </c>
      <c r="C368" s="7">
        <v>62</v>
      </c>
      <c r="D368" s="7" t="s">
        <v>150</v>
      </c>
      <c r="E368" s="7">
        <v>17</v>
      </c>
      <c r="F368" s="7" t="s">
        <v>298</v>
      </c>
      <c r="G368" s="7">
        <v>17</v>
      </c>
      <c r="H368" s="210" t="s">
        <v>307</v>
      </c>
    </row>
    <row r="369" spans="1:8" x14ac:dyDescent="0.25">
      <c r="A369" s="209" t="s">
        <v>1106</v>
      </c>
      <c r="B369" s="7" t="s">
        <v>728</v>
      </c>
      <c r="C369" s="7">
        <v>62</v>
      </c>
      <c r="D369" s="7" t="s">
        <v>150</v>
      </c>
      <c r="E369" s="7">
        <v>17</v>
      </c>
      <c r="F369" s="7" t="s">
        <v>298</v>
      </c>
      <c r="G369" s="7">
        <v>79</v>
      </c>
      <c r="H369" s="210" t="s">
        <v>727</v>
      </c>
    </row>
    <row r="370" spans="1:8" x14ac:dyDescent="0.25">
      <c r="A370" s="209" t="s">
        <v>1107</v>
      </c>
      <c r="B370" s="7" t="s">
        <v>729</v>
      </c>
      <c r="C370" s="7">
        <v>62</v>
      </c>
      <c r="D370" s="7" t="s">
        <v>150</v>
      </c>
      <c r="E370" s="7">
        <v>17</v>
      </c>
      <c r="F370" s="7" t="s">
        <v>298</v>
      </c>
      <c r="G370" s="7">
        <v>79</v>
      </c>
      <c r="H370" s="210" t="s">
        <v>727</v>
      </c>
    </row>
    <row r="371" spans="1:8" x14ac:dyDescent="0.25">
      <c r="A371" s="209" t="s">
        <v>1125</v>
      </c>
      <c r="B371" s="7" t="s">
        <v>762</v>
      </c>
      <c r="C371" s="7">
        <v>62</v>
      </c>
      <c r="D371" s="7" t="s">
        <v>150</v>
      </c>
      <c r="E371" s="7">
        <v>17</v>
      </c>
      <c r="F371" s="7" t="s">
        <v>298</v>
      </c>
      <c r="G371" s="7">
        <v>86</v>
      </c>
      <c r="H371" s="210" t="s">
        <v>760</v>
      </c>
    </row>
    <row r="372" spans="1:8" x14ac:dyDescent="0.25">
      <c r="A372" s="209" t="s">
        <v>1126</v>
      </c>
      <c r="B372" s="7" t="s">
        <v>763</v>
      </c>
      <c r="C372" s="7">
        <v>62</v>
      </c>
      <c r="D372" s="7" t="s">
        <v>150</v>
      </c>
      <c r="E372" s="7">
        <v>17</v>
      </c>
      <c r="F372" s="7" t="s">
        <v>298</v>
      </c>
      <c r="G372" s="7">
        <v>86</v>
      </c>
      <c r="H372" s="210" t="s">
        <v>760</v>
      </c>
    </row>
    <row r="373" spans="1:8" x14ac:dyDescent="0.25">
      <c r="A373" s="209" t="s">
        <v>1123</v>
      </c>
      <c r="B373" s="7" t="s">
        <v>1360</v>
      </c>
      <c r="C373" s="7">
        <v>62</v>
      </c>
      <c r="D373" s="7" t="s">
        <v>150</v>
      </c>
      <c r="E373" s="7">
        <v>17</v>
      </c>
      <c r="F373" s="7" t="s">
        <v>298</v>
      </c>
      <c r="G373" s="7">
        <v>86</v>
      </c>
      <c r="H373" s="210" t="s">
        <v>760</v>
      </c>
    </row>
    <row r="374" spans="1:8" x14ac:dyDescent="0.25">
      <c r="A374" s="209" t="s">
        <v>1124</v>
      </c>
      <c r="B374" s="7" t="s">
        <v>761</v>
      </c>
      <c r="C374" s="7">
        <v>62</v>
      </c>
      <c r="D374" s="7" t="s">
        <v>150</v>
      </c>
      <c r="E374" s="7">
        <v>17</v>
      </c>
      <c r="F374" s="7" t="s">
        <v>298</v>
      </c>
      <c r="G374" s="7">
        <v>86</v>
      </c>
      <c r="H374" s="210" t="s">
        <v>760</v>
      </c>
    </row>
    <row r="375" spans="1:8" x14ac:dyDescent="0.25">
      <c r="A375" s="209" t="s">
        <v>860</v>
      </c>
      <c r="B375" s="7" t="s">
        <v>237</v>
      </c>
      <c r="C375" s="7">
        <v>66</v>
      </c>
      <c r="D375" s="7" t="s">
        <v>232</v>
      </c>
      <c r="E375" s="7">
        <v>18</v>
      </c>
      <c r="F375" s="7" t="s">
        <v>233</v>
      </c>
      <c r="G375" s="7">
        <v>5</v>
      </c>
      <c r="H375" s="210" t="s">
        <v>235</v>
      </c>
    </row>
    <row r="376" spans="1:8" x14ac:dyDescent="0.25">
      <c r="A376" s="209" t="s">
        <v>859</v>
      </c>
      <c r="B376" s="7" t="s">
        <v>236</v>
      </c>
      <c r="C376" s="7">
        <v>66</v>
      </c>
      <c r="D376" s="7" t="s">
        <v>232</v>
      </c>
      <c r="E376" s="7">
        <v>18</v>
      </c>
      <c r="F376" s="7" t="s">
        <v>233</v>
      </c>
      <c r="G376" s="7">
        <v>5</v>
      </c>
      <c r="H376" s="210" t="s">
        <v>235</v>
      </c>
    </row>
    <row r="377" spans="1:8" x14ac:dyDescent="0.25">
      <c r="A377" s="209" t="s">
        <v>858</v>
      </c>
      <c r="B377" s="7" t="s">
        <v>234</v>
      </c>
      <c r="C377" s="7">
        <v>66</v>
      </c>
      <c r="D377" s="7" t="s">
        <v>232</v>
      </c>
      <c r="E377" s="7">
        <v>18</v>
      </c>
      <c r="F377" s="7" t="s">
        <v>233</v>
      </c>
      <c r="G377" s="7">
        <v>5</v>
      </c>
      <c r="H377" s="210" t="s">
        <v>235</v>
      </c>
    </row>
    <row r="378" spans="1:8" x14ac:dyDescent="0.25">
      <c r="A378" s="209" t="s">
        <v>883</v>
      </c>
      <c r="B378" s="7" t="s">
        <v>283</v>
      </c>
      <c r="C378" s="7">
        <v>66</v>
      </c>
      <c r="D378" s="7" t="s">
        <v>232</v>
      </c>
      <c r="E378" s="7">
        <v>18</v>
      </c>
      <c r="F378" s="7" t="s">
        <v>233</v>
      </c>
      <c r="G378" s="7">
        <v>13</v>
      </c>
      <c r="H378" s="210" t="s">
        <v>278</v>
      </c>
    </row>
    <row r="379" spans="1:8" x14ac:dyDescent="0.25">
      <c r="A379" s="209" t="s">
        <v>885</v>
      </c>
      <c r="B379" s="7" t="s">
        <v>285</v>
      </c>
      <c r="C379" s="7">
        <v>66</v>
      </c>
      <c r="D379" s="7" t="s">
        <v>232</v>
      </c>
      <c r="E379" s="7">
        <v>18</v>
      </c>
      <c r="F379" s="7" t="s">
        <v>233</v>
      </c>
      <c r="G379" s="7">
        <v>13</v>
      </c>
      <c r="H379" s="210" t="s">
        <v>278</v>
      </c>
    </row>
    <row r="380" spans="1:8" x14ac:dyDescent="0.25">
      <c r="A380" s="209" t="s">
        <v>881</v>
      </c>
      <c r="B380" s="7" t="s">
        <v>281</v>
      </c>
      <c r="C380" s="7">
        <v>66</v>
      </c>
      <c r="D380" s="7" t="s">
        <v>232</v>
      </c>
      <c r="E380" s="7">
        <v>18</v>
      </c>
      <c r="F380" s="7" t="s">
        <v>233</v>
      </c>
      <c r="G380" s="7">
        <v>13</v>
      </c>
      <c r="H380" s="210" t="s">
        <v>278</v>
      </c>
    </row>
    <row r="381" spans="1:8" x14ac:dyDescent="0.25">
      <c r="A381" s="209" t="s">
        <v>879</v>
      </c>
      <c r="B381" s="7" t="s">
        <v>279</v>
      </c>
      <c r="C381" s="7">
        <v>66</v>
      </c>
      <c r="D381" s="7" t="s">
        <v>232</v>
      </c>
      <c r="E381" s="7">
        <v>18</v>
      </c>
      <c r="F381" s="7" t="s">
        <v>233</v>
      </c>
      <c r="G381" s="7">
        <v>13</v>
      </c>
      <c r="H381" s="210" t="s">
        <v>278</v>
      </c>
    </row>
    <row r="382" spans="1:8" x14ac:dyDescent="0.25">
      <c r="A382" s="209" t="s">
        <v>886</v>
      </c>
      <c r="B382" s="7" t="s">
        <v>286</v>
      </c>
      <c r="C382" s="7">
        <v>66</v>
      </c>
      <c r="D382" s="7" t="s">
        <v>232</v>
      </c>
      <c r="E382" s="7">
        <v>18</v>
      </c>
      <c r="F382" s="7" t="s">
        <v>233</v>
      </c>
      <c r="G382" s="7">
        <v>13</v>
      </c>
      <c r="H382" s="210" t="s">
        <v>278</v>
      </c>
    </row>
    <row r="383" spans="1:8" x14ac:dyDescent="0.25">
      <c r="A383" s="209" t="s">
        <v>878</v>
      </c>
      <c r="B383" s="7" t="s">
        <v>277</v>
      </c>
      <c r="C383" s="7">
        <v>66</v>
      </c>
      <c r="D383" s="7" t="s">
        <v>232</v>
      </c>
      <c r="E383" s="7">
        <v>18</v>
      </c>
      <c r="F383" s="7" t="s">
        <v>233</v>
      </c>
      <c r="G383" s="7">
        <v>13</v>
      </c>
      <c r="H383" s="210" t="s">
        <v>278</v>
      </c>
    </row>
    <row r="384" spans="1:8" x14ac:dyDescent="0.25">
      <c r="A384" s="209" t="s">
        <v>887</v>
      </c>
      <c r="B384" s="7" t="s">
        <v>287</v>
      </c>
      <c r="C384" s="7">
        <v>66</v>
      </c>
      <c r="D384" s="7" t="s">
        <v>232</v>
      </c>
      <c r="E384" s="7">
        <v>18</v>
      </c>
      <c r="F384" s="7" t="s">
        <v>233</v>
      </c>
      <c r="G384" s="7">
        <v>13</v>
      </c>
      <c r="H384" s="210" t="s">
        <v>278</v>
      </c>
    </row>
    <row r="385" spans="1:8" x14ac:dyDescent="0.25">
      <c r="A385" s="209" t="s">
        <v>882</v>
      </c>
      <c r="B385" s="7" t="s">
        <v>282</v>
      </c>
      <c r="C385" s="7">
        <v>66</v>
      </c>
      <c r="D385" s="7" t="s">
        <v>232</v>
      </c>
      <c r="E385" s="7">
        <v>18</v>
      </c>
      <c r="F385" s="7" t="s">
        <v>233</v>
      </c>
      <c r="G385" s="7">
        <v>13</v>
      </c>
      <c r="H385" s="210" t="s">
        <v>278</v>
      </c>
    </row>
    <row r="386" spans="1:8" x14ac:dyDescent="0.25">
      <c r="A386" s="209" t="s">
        <v>880</v>
      </c>
      <c r="B386" s="7" t="s">
        <v>280</v>
      </c>
      <c r="C386" s="7">
        <v>66</v>
      </c>
      <c r="D386" s="7" t="s">
        <v>232</v>
      </c>
      <c r="E386" s="7">
        <v>18</v>
      </c>
      <c r="F386" s="7" t="s">
        <v>233</v>
      </c>
      <c r="G386" s="7">
        <v>13</v>
      </c>
      <c r="H386" s="210" t="s">
        <v>278</v>
      </c>
    </row>
    <row r="387" spans="1:8" x14ac:dyDescent="0.25">
      <c r="A387" s="209" t="s">
        <v>884</v>
      </c>
      <c r="B387" s="7" t="s">
        <v>284</v>
      </c>
      <c r="C387" s="7">
        <v>66</v>
      </c>
      <c r="D387" s="7" t="s">
        <v>232</v>
      </c>
      <c r="E387" s="7">
        <v>18</v>
      </c>
      <c r="F387" s="7" t="s">
        <v>233</v>
      </c>
      <c r="G387" s="7">
        <v>13</v>
      </c>
      <c r="H387" s="210" t="s">
        <v>278</v>
      </c>
    </row>
    <row r="388" spans="1:8" x14ac:dyDescent="0.25">
      <c r="A388" s="209" t="s">
        <v>888</v>
      </c>
      <c r="B388" s="7" t="s">
        <v>288</v>
      </c>
      <c r="C388" s="7">
        <v>66</v>
      </c>
      <c r="D388" s="7" t="s">
        <v>232</v>
      </c>
      <c r="E388" s="7">
        <v>18</v>
      </c>
      <c r="F388" s="7" t="s">
        <v>233</v>
      </c>
      <c r="G388" s="7">
        <v>13</v>
      </c>
      <c r="H388" s="210" t="s">
        <v>278</v>
      </c>
    </row>
    <row r="389" spans="1:8" x14ac:dyDescent="0.25">
      <c r="A389" s="209" t="s">
        <v>1121</v>
      </c>
      <c r="B389" s="7" t="s">
        <v>758</v>
      </c>
      <c r="C389" s="7">
        <v>66</v>
      </c>
      <c r="D389" s="7" t="s">
        <v>232</v>
      </c>
      <c r="E389" s="7">
        <v>18</v>
      </c>
      <c r="F389" s="7" t="s">
        <v>233</v>
      </c>
      <c r="G389" s="7">
        <v>84</v>
      </c>
      <c r="H389" s="210" t="s">
        <v>757</v>
      </c>
    </row>
    <row r="390" spans="1:8" x14ac:dyDescent="0.25">
      <c r="A390" s="209" t="s">
        <v>1122</v>
      </c>
      <c r="B390" s="7" t="s">
        <v>759</v>
      </c>
      <c r="C390" s="7">
        <v>66</v>
      </c>
      <c r="D390" s="7" t="s">
        <v>232</v>
      </c>
      <c r="E390" s="7">
        <v>18</v>
      </c>
      <c r="F390" s="7" t="s">
        <v>233</v>
      </c>
      <c r="G390" s="7">
        <v>84</v>
      </c>
      <c r="H390" s="210" t="s">
        <v>757</v>
      </c>
    </row>
    <row r="391" spans="1:8" x14ac:dyDescent="0.25">
      <c r="A391" s="209" t="s">
        <v>1170</v>
      </c>
      <c r="B391" s="7" t="s">
        <v>830</v>
      </c>
      <c r="C391" s="7">
        <v>66</v>
      </c>
      <c r="D391" s="7" t="s">
        <v>232</v>
      </c>
      <c r="E391" s="7">
        <v>18</v>
      </c>
      <c r="F391" s="7" t="s">
        <v>233</v>
      </c>
      <c r="G391" s="7">
        <v>84</v>
      </c>
      <c r="H391" s="210" t="s">
        <v>757</v>
      </c>
    </row>
    <row r="392" spans="1:8" x14ac:dyDescent="0.25">
      <c r="A392" s="209" t="s">
        <v>867</v>
      </c>
      <c r="B392" s="7" t="s">
        <v>258</v>
      </c>
      <c r="C392" s="7">
        <v>64</v>
      </c>
      <c r="D392" s="7" t="s">
        <v>151</v>
      </c>
      <c r="E392" s="7">
        <v>19</v>
      </c>
      <c r="F392" s="7" t="s">
        <v>259</v>
      </c>
      <c r="G392" s="7">
        <v>9</v>
      </c>
      <c r="H392" s="210" t="s">
        <v>260</v>
      </c>
    </row>
    <row r="393" spans="1:8" x14ac:dyDescent="0.25">
      <c r="A393" s="209" t="s">
        <v>876</v>
      </c>
      <c r="B393" s="7" t="s">
        <v>275</v>
      </c>
      <c r="C393" s="7">
        <v>64</v>
      </c>
      <c r="D393" s="7" t="s">
        <v>151</v>
      </c>
      <c r="E393" s="7">
        <v>19</v>
      </c>
      <c r="F393" s="7" t="s">
        <v>259</v>
      </c>
      <c r="G393" s="7">
        <v>12</v>
      </c>
      <c r="H393" s="210" t="s">
        <v>274</v>
      </c>
    </row>
    <row r="394" spans="1:8" x14ac:dyDescent="0.25">
      <c r="A394" s="209" t="s">
        <v>875</v>
      </c>
      <c r="B394" s="7" t="s">
        <v>273</v>
      </c>
      <c r="C394" s="7">
        <v>64</v>
      </c>
      <c r="D394" s="7" t="s">
        <v>151</v>
      </c>
      <c r="E394" s="7">
        <v>19</v>
      </c>
      <c r="F394" s="7" t="s">
        <v>259</v>
      </c>
      <c r="G394" s="7">
        <v>12</v>
      </c>
      <c r="H394" s="210" t="s">
        <v>274</v>
      </c>
    </row>
    <row r="395" spans="1:8" x14ac:dyDescent="0.25">
      <c r="A395" s="209" t="s">
        <v>877</v>
      </c>
      <c r="B395" s="7" t="s">
        <v>276</v>
      </c>
      <c r="C395" s="7">
        <v>64</v>
      </c>
      <c r="D395" s="7" t="s">
        <v>151</v>
      </c>
      <c r="E395" s="7">
        <v>19</v>
      </c>
      <c r="F395" s="7" t="s">
        <v>259</v>
      </c>
      <c r="G395" s="7">
        <v>12</v>
      </c>
      <c r="H395" s="210" t="s">
        <v>274</v>
      </c>
    </row>
    <row r="396" spans="1:8" x14ac:dyDescent="0.25">
      <c r="A396" s="209" t="s">
        <v>950</v>
      </c>
      <c r="B396" s="7" t="s">
        <v>410</v>
      </c>
      <c r="C396" s="7">
        <v>64</v>
      </c>
      <c r="D396" s="7" t="s">
        <v>151</v>
      </c>
      <c r="E396" s="7">
        <v>19</v>
      </c>
      <c r="F396" s="7" t="s">
        <v>259</v>
      </c>
      <c r="G396" s="7">
        <v>31</v>
      </c>
      <c r="H396" s="210" t="s">
        <v>406</v>
      </c>
    </row>
    <row r="397" spans="1:8" x14ac:dyDescent="0.25">
      <c r="A397" s="209" t="s">
        <v>951</v>
      </c>
      <c r="B397" s="7" t="s">
        <v>411</v>
      </c>
      <c r="C397" s="7">
        <v>64</v>
      </c>
      <c r="D397" s="7" t="s">
        <v>151</v>
      </c>
      <c r="E397" s="7">
        <v>19</v>
      </c>
      <c r="F397" s="7" t="s">
        <v>259</v>
      </c>
      <c r="G397" s="7">
        <v>31</v>
      </c>
      <c r="H397" s="210" t="s">
        <v>406</v>
      </c>
    </row>
    <row r="398" spans="1:8" x14ac:dyDescent="0.25">
      <c r="A398" s="209" t="s">
        <v>954</v>
      </c>
      <c r="B398" s="7" t="s">
        <v>414</v>
      </c>
      <c r="C398" s="7">
        <v>64</v>
      </c>
      <c r="D398" s="7" t="s">
        <v>151</v>
      </c>
      <c r="E398" s="7">
        <v>19</v>
      </c>
      <c r="F398" s="7" t="s">
        <v>259</v>
      </c>
      <c r="G398" s="7">
        <v>31</v>
      </c>
      <c r="H398" s="210" t="s">
        <v>406</v>
      </c>
    </row>
    <row r="399" spans="1:8" x14ac:dyDescent="0.25">
      <c r="A399" s="209" t="s">
        <v>953</v>
      </c>
      <c r="B399" s="7" t="s">
        <v>413</v>
      </c>
      <c r="C399" s="7">
        <v>64</v>
      </c>
      <c r="D399" s="7" t="s">
        <v>151</v>
      </c>
      <c r="E399" s="7">
        <v>19</v>
      </c>
      <c r="F399" s="7" t="s">
        <v>259</v>
      </c>
      <c r="G399" s="7">
        <v>31</v>
      </c>
      <c r="H399" s="210" t="s">
        <v>406</v>
      </c>
    </row>
    <row r="400" spans="1:8" x14ac:dyDescent="0.25">
      <c r="A400" s="209" t="s">
        <v>957</v>
      </c>
      <c r="B400" s="7" t="s">
        <v>417</v>
      </c>
      <c r="C400" s="7">
        <v>64</v>
      </c>
      <c r="D400" s="7" t="s">
        <v>151</v>
      </c>
      <c r="E400" s="7">
        <v>19</v>
      </c>
      <c r="F400" s="7" t="s">
        <v>259</v>
      </c>
      <c r="G400" s="7">
        <v>31</v>
      </c>
      <c r="H400" s="210" t="s">
        <v>406</v>
      </c>
    </row>
    <row r="401" spans="1:8" x14ac:dyDescent="0.25">
      <c r="A401" s="209" t="s">
        <v>955</v>
      </c>
      <c r="B401" s="7" t="s">
        <v>415</v>
      </c>
      <c r="C401" s="7">
        <v>64</v>
      </c>
      <c r="D401" s="7" t="s">
        <v>151</v>
      </c>
      <c r="E401" s="7">
        <v>19</v>
      </c>
      <c r="F401" s="7" t="s">
        <v>259</v>
      </c>
      <c r="G401" s="7">
        <v>31</v>
      </c>
      <c r="H401" s="210" t="s">
        <v>406</v>
      </c>
    </row>
    <row r="402" spans="1:8" x14ac:dyDescent="0.25">
      <c r="A402" s="209" t="s">
        <v>947</v>
      </c>
      <c r="B402" s="7" t="s">
        <v>407</v>
      </c>
      <c r="C402" s="7">
        <v>64</v>
      </c>
      <c r="D402" s="7" t="s">
        <v>151</v>
      </c>
      <c r="E402" s="7">
        <v>19</v>
      </c>
      <c r="F402" s="7" t="s">
        <v>259</v>
      </c>
      <c r="G402" s="7">
        <v>31</v>
      </c>
      <c r="H402" s="210" t="s">
        <v>406</v>
      </c>
    </row>
    <row r="403" spans="1:8" x14ac:dyDescent="0.25">
      <c r="A403" s="209" t="s">
        <v>952</v>
      </c>
      <c r="B403" s="7" t="s">
        <v>412</v>
      </c>
      <c r="C403" s="7">
        <v>64</v>
      </c>
      <c r="D403" s="7" t="s">
        <v>151</v>
      </c>
      <c r="E403" s="7">
        <v>19</v>
      </c>
      <c r="F403" s="7" t="s">
        <v>259</v>
      </c>
      <c r="G403" s="7">
        <v>31</v>
      </c>
      <c r="H403" s="210" t="s">
        <v>406</v>
      </c>
    </row>
    <row r="404" spans="1:8" x14ac:dyDescent="0.25">
      <c r="A404" s="209" t="s">
        <v>956</v>
      </c>
      <c r="B404" s="7" t="s">
        <v>416</v>
      </c>
      <c r="C404" s="7">
        <v>64</v>
      </c>
      <c r="D404" s="7" t="s">
        <v>151</v>
      </c>
      <c r="E404" s="7">
        <v>19</v>
      </c>
      <c r="F404" s="7" t="s">
        <v>259</v>
      </c>
      <c r="G404" s="7">
        <v>31</v>
      </c>
      <c r="H404" s="210" t="s">
        <v>406</v>
      </c>
    </row>
    <row r="405" spans="1:8" x14ac:dyDescent="0.25">
      <c r="A405" s="209" t="s">
        <v>948</v>
      </c>
      <c r="B405" s="7" t="s">
        <v>408</v>
      </c>
      <c r="C405" s="7">
        <v>64</v>
      </c>
      <c r="D405" s="7" t="s">
        <v>151</v>
      </c>
      <c r="E405" s="7">
        <v>19</v>
      </c>
      <c r="F405" s="7" t="s">
        <v>259</v>
      </c>
      <c r="G405" s="7">
        <v>31</v>
      </c>
      <c r="H405" s="210" t="s">
        <v>406</v>
      </c>
    </row>
    <row r="406" spans="1:8" x14ac:dyDescent="0.25">
      <c r="A406" s="209" t="s">
        <v>949</v>
      </c>
      <c r="B406" s="7" t="s">
        <v>409</v>
      </c>
      <c r="C406" s="7">
        <v>64</v>
      </c>
      <c r="D406" s="7" t="s">
        <v>151</v>
      </c>
      <c r="E406" s="7">
        <v>19</v>
      </c>
      <c r="F406" s="7" t="s">
        <v>259</v>
      </c>
      <c r="G406" s="7">
        <v>31</v>
      </c>
      <c r="H406" s="210" t="s">
        <v>406</v>
      </c>
    </row>
    <row r="407" spans="1:8" x14ac:dyDescent="0.25">
      <c r="A407" s="209" t="s">
        <v>960</v>
      </c>
      <c r="B407" s="7" t="s">
        <v>421</v>
      </c>
      <c r="C407" s="7">
        <v>64</v>
      </c>
      <c r="D407" s="7" t="s">
        <v>151</v>
      </c>
      <c r="E407" s="7">
        <v>19</v>
      </c>
      <c r="F407" s="7" t="s">
        <v>259</v>
      </c>
      <c r="G407" s="7">
        <v>32</v>
      </c>
      <c r="H407" s="210" t="s">
        <v>419</v>
      </c>
    </row>
    <row r="408" spans="1:8" x14ac:dyDescent="0.25">
      <c r="A408" s="209" t="s">
        <v>961</v>
      </c>
      <c r="B408" s="7" t="s">
        <v>422</v>
      </c>
      <c r="C408" s="7">
        <v>64</v>
      </c>
      <c r="D408" s="7" t="s">
        <v>151</v>
      </c>
      <c r="E408" s="7">
        <v>19</v>
      </c>
      <c r="F408" s="7" t="s">
        <v>259</v>
      </c>
      <c r="G408" s="7">
        <v>32</v>
      </c>
      <c r="H408" s="210" t="s">
        <v>419</v>
      </c>
    </row>
    <row r="409" spans="1:8" x14ac:dyDescent="0.25">
      <c r="A409" s="209" t="s">
        <v>963</v>
      </c>
      <c r="B409" s="7" t="s">
        <v>424</v>
      </c>
      <c r="C409" s="7">
        <v>64</v>
      </c>
      <c r="D409" s="7" t="s">
        <v>151</v>
      </c>
      <c r="E409" s="7">
        <v>19</v>
      </c>
      <c r="F409" s="7" t="s">
        <v>259</v>
      </c>
      <c r="G409" s="7">
        <v>32</v>
      </c>
      <c r="H409" s="210" t="s">
        <v>419</v>
      </c>
    </row>
    <row r="410" spans="1:8" x14ac:dyDescent="0.25">
      <c r="A410" s="209" t="s">
        <v>958</v>
      </c>
      <c r="B410" s="7" t="s">
        <v>418</v>
      </c>
      <c r="C410" s="7">
        <v>64</v>
      </c>
      <c r="D410" s="7" t="s">
        <v>151</v>
      </c>
      <c r="E410" s="7">
        <v>19</v>
      </c>
      <c r="F410" s="7" t="s">
        <v>259</v>
      </c>
      <c r="G410" s="7">
        <v>32</v>
      </c>
      <c r="H410" s="210" t="s">
        <v>419</v>
      </c>
    </row>
    <row r="411" spans="1:8" x14ac:dyDescent="0.25">
      <c r="A411" s="209" t="s">
        <v>959</v>
      </c>
      <c r="B411" s="7" t="s">
        <v>420</v>
      </c>
      <c r="C411" s="7">
        <v>64</v>
      </c>
      <c r="D411" s="7" t="s">
        <v>151</v>
      </c>
      <c r="E411" s="7">
        <v>19</v>
      </c>
      <c r="F411" s="7" t="s">
        <v>259</v>
      </c>
      <c r="G411" s="7">
        <v>32</v>
      </c>
      <c r="H411" s="210" t="s">
        <v>419</v>
      </c>
    </row>
    <row r="412" spans="1:8" x14ac:dyDescent="0.25">
      <c r="A412" s="209" t="s">
        <v>962</v>
      </c>
      <c r="B412" s="7" t="s">
        <v>423</v>
      </c>
      <c r="C412" s="7">
        <v>64</v>
      </c>
      <c r="D412" s="7" t="s">
        <v>151</v>
      </c>
      <c r="E412" s="7">
        <v>19</v>
      </c>
      <c r="F412" s="7" t="s">
        <v>259</v>
      </c>
      <c r="G412" s="7">
        <v>32</v>
      </c>
      <c r="H412" s="210" t="s">
        <v>419</v>
      </c>
    </row>
    <row r="413" spans="1:8" x14ac:dyDescent="0.25">
      <c r="A413" s="209" t="s">
        <v>991</v>
      </c>
      <c r="B413" s="7" t="s">
        <v>526</v>
      </c>
      <c r="C413" s="7">
        <v>64</v>
      </c>
      <c r="D413" s="7" t="s">
        <v>151</v>
      </c>
      <c r="E413" s="7">
        <v>19</v>
      </c>
      <c r="F413" s="7" t="s">
        <v>259</v>
      </c>
      <c r="G413" s="7">
        <v>46</v>
      </c>
      <c r="H413" s="210" t="s">
        <v>525</v>
      </c>
    </row>
    <row r="414" spans="1:8" x14ac:dyDescent="0.25">
      <c r="A414" s="209" t="s">
        <v>992</v>
      </c>
      <c r="B414" s="7" t="s">
        <v>527</v>
      </c>
      <c r="C414" s="7">
        <v>64</v>
      </c>
      <c r="D414" s="7" t="s">
        <v>151</v>
      </c>
      <c r="E414" s="7">
        <v>19</v>
      </c>
      <c r="F414" s="7" t="s">
        <v>259</v>
      </c>
      <c r="G414" s="7">
        <v>46</v>
      </c>
      <c r="H414" s="210" t="s">
        <v>525</v>
      </c>
    </row>
    <row r="415" spans="1:8" x14ac:dyDescent="0.25">
      <c r="A415" s="209" t="s">
        <v>1176</v>
      </c>
      <c r="B415" s="7" t="s">
        <v>841</v>
      </c>
      <c r="C415" s="7">
        <v>64</v>
      </c>
      <c r="D415" s="7" t="s">
        <v>151</v>
      </c>
      <c r="E415" s="7">
        <v>19</v>
      </c>
      <c r="F415" s="7" t="s">
        <v>259</v>
      </c>
      <c r="G415" s="7">
        <v>46</v>
      </c>
      <c r="H415" s="210" t="s">
        <v>525</v>
      </c>
    </row>
    <row r="416" spans="1:8" x14ac:dyDescent="0.25">
      <c r="A416" s="209" t="s">
        <v>1047</v>
      </c>
      <c r="B416" s="7" t="s">
        <v>634</v>
      </c>
      <c r="C416" s="7">
        <v>64</v>
      </c>
      <c r="D416" s="7" t="s">
        <v>151</v>
      </c>
      <c r="E416" s="7">
        <v>19</v>
      </c>
      <c r="F416" s="7" t="s">
        <v>259</v>
      </c>
      <c r="G416" s="7">
        <v>65</v>
      </c>
      <c r="H416" s="210" t="s">
        <v>633</v>
      </c>
    </row>
    <row r="417" spans="1:8" x14ac:dyDescent="0.25">
      <c r="A417" s="209" t="s">
        <v>1048</v>
      </c>
      <c r="B417" s="7" t="s">
        <v>635</v>
      </c>
      <c r="C417" s="7">
        <v>64</v>
      </c>
      <c r="D417" s="7" t="s">
        <v>151</v>
      </c>
      <c r="E417" s="7">
        <v>19</v>
      </c>
      <c r="F417" s="7" t="s">
        <v>259</v>
      </c>
      <c r="G417" s="7">
        <v>65</v>
      </c>
      <c r="H417" s="210" t="s">
        <v>633</v>
      </c>
    </row>
    <row r="418" spans="1:8" x14ac:dyDescent="0.25">
      <c r="A418" s="209" t="s">
        <v>1050</v>
      </c>
      <c r="B418" s="7" t="s">
        <v>637</v>
      </c>
      <c r="C418" s="7">
        <v>64</v>
      </c>
      <c r="D418" s="7" t="s">
        <v>151</v>
      </c>
      <c r="E418" s="7">
        <v>19</v>
      </c>
      <c r="F418" s="7" t="s">
        <v>259</v>
      </c>
      <c r="G418" s="7">
        <v>65</v>
      </c>
      <c r="H418" s="210" t="s">
        <v>633</v>
      </c>
    </row>
    <row r="419" spans="1:8" x14ac:dyDescent="0.25">
      <c r="A419" s="209" t="s">
        <v>1054</v>
      </c>
      <c r="B419" s="7" t="s">
        <v>641</v>
      </c>
      <c r="C419" s="7">
        <v>64</v>
      </c>
      <c r="D419" s="7" t="s">
        <v>151</v>
      </c>
      <c r="E419" s="7">
        <v>19</v>
      </c>
      <c r="F419" s="7" t="s">
        <v>259</v>
      </c>
      <c r="G419" s="7">
        <v>65</v>
      </c>
      <c r="H419" s="210" t="s">
        <v>633</v>
      </c>
    </row>
    <row r="420" spans="1:8" x14ac:dyDescent="0.25">
      <c r="A420" s="209" t="s">
        <v>1052</v>
      </c>
      <c r="B420" s="7" t="s">
        <v>639</v>
      </c>
      <c r="C420" s="7">
        <v>64</v>
      </c>
      <c r="D420" s="7" t="s">
        <v>151</v>
      </c>
      <c r="E420" s="7">
        <v>19</v>
      </c>
      <c r="F420" s="7" t="s">
        <v>259</v>
      </c>
      <c r="G420" s="7">
        <v>65</v>
      </c>
      <c r="H420" s="210" t="s">
        <v>633</v>
      </c>
    </row>
    <row r="421" spans="1:8" x14ac:dyDescent="0.25">
      <c r="A421" s="209" t="s">
        <v>1049</v>
      </c>
      <c r="B421" s="7" t="s">
        <v>636</v>
      </c>
      <c r="C421" s="7">
        <v>64</v>
      </c>
      <c r="D421" s="7" t="s">
        <v>151</v>
      </c>
      <c r="E421" s="7">
        <v>19</v>
      </c>
      <c r="F421" s="7" t="s">
        <v>259</v>
      </c>
      <c r="G421" s="7">
        <v>65</v>
      </c>
      <c r="H421" s="210" t="s">
        <v>633</v>
      </c>
    </row>
    <row r="422" spans="1:8" x14ac:dyDescent="0.25">
      <c r="A422" s="209" t="s">
        <v>1053</v>
      </c>
      <c r="B422" s="7" t="s">
        <v>640</v>
      </c>
      <c r="C422" s="7">
        <v>64</v>
      </c>
      <c r="D422" s="7" t="s">
        <v>151</v>
      </c>
      <c r="E422" s="7">
        <v>19</v>
      </c>
      <c r="F422" s="7" t="s">
        <v>259</v>
      </c>
      <c r="G422" s="7">
        <v>65</v>
      </c>
      <c r="H422" s="210" t="s">
        <v>633</v>
      </c>
    </row>
    <row r="423" spans="1:8" x14ac:dyDescent="0.25">
      <c r="A423" s="209" t="s">
        <v>1055</v>
      </c>
      <c r="B423" s="7" t="s">
        <v>642</v>
      </c>
      <c r="C423" s="7">
        <v>64</v>
      </c>
      <c r="D423" s="7" t="s">
        <v>151</v>
      </c>
      <c r="E423" s="7">
        <v>19</v>
      </c>
      <c r="F423" s="7" t="s">
        <v>259</v>
      </c>
      <c r="G423" s="7">
        <v>65</v>
      </c>
      <c r="H423" s="210" t="s">
        <v>633</v>
      </c>
    </row>
    <row r="424" spans="1:8" x14ac:dyDescent="0.25">
      <c r="A424" s="209" t="s">
        <v>1051</v>
      </c>
      <c r="B424" s="7" t="s">
        <v>638</v>
      </c>
      <c r="C424" s="7">
        <v>64</v>
      </c>
      <c r="D424" s="7" t="s">
        <v>151</v>
      </c>
      <c r="E424" s="7">
        <v>19</v>
      </c>
      <c r="F424" s="7" t="s">
        <v>259</v>
      </c>
      <c r="G424" s="7">
        <v>65</v>
      </c>
      <c r="H424" s="210" t="s">
        <v>633</v>
      </c>
    </row>
    <row r="425" spans="1:8" x14ac:dyDescent="0.25">
      <c r="A425" s="209" t="s">
        <v>1046</v>
      </c>
      <c r="B425" s="7" t="s">
        <v>632</v>
      </c>
      <c r="C425" s="7">
        <v>64</v>
      </c>
      <c r="D425" s="7" t="s">
        <v>151</v>
      </c>
      <c r="E425" s="7">
        <v>19</v>
      </c>
      <c r="F425" s="7" t="s">
        <v>259</v>
      </c>
      <c r="G425" s="7">
        <v>65</v>
      </c>
      <c r="H425" s="210" t="s">
        <v>633</v>
      </c>
    </row>
    <row r="426" spans="1:8" x14ac:dyDescent="0.25">
      <c r="A426" s="209" t="s">
        <v>1114</v>
      </c>
      <c r="B426" s="7" t="s">
        <v>738</v>
      </c>
      <c r="C426" s="7">
        <v>64</v>
      </c>
      <c r="D426" s="7" t="s">
        <v>151</v>
      </c>
      <c r="E426" s="7">
        <v>19</v>
      </c>
      <c r="F426" s="7" t="s">
        <v>259</v>
      </c>
      <c r="G426" s="7">
        <v>81</v>
      </c>
      <c r="H426" s="210" t="s">
        <v>735</v>
      </c>
    </row>
    <row r="427" spans="1:8" x14ac:dyDescent="0.25">
      <c r="A427" s="209" t="s">
        <v>1112</v>
      </c>
      <c r="B427" s="7" t="s">
        <v>736</v>
      </c>
      <c r="C427" s="7">
        <v>64</v>
      </c>
      <c r="D427" s="7" t="s">
        <v>151</v>
      </c>
      <c r="E427" s="7">
        <v>19</v>
      </c>
      <c r="F427" s="7" t="s">
        <v>259</v>
      </c>
      <c r="G427" s="7">
        <v>81</v>
      </c>
      <c r="H427" s="210" t="s">
        <v>735</v>
      </c>
    </row>
    <row r="428" spans="1:8" x14ac:dyDescent="0.25">
      <c r="A428" s="209" t="s">
        <v>1115</v>
      </c>
      <c r="B428" s="7" t="s">
        <v>739</v>
      </c>
      <c r="C428" s="7">
        <v>64</v>
      </c>
      <c r="D428" s="7" t="s">
        <v>151</v>
      </c>
      <c r="E428" s="7">
        <v>19</v>
      </c>
      <c r="F428" s="7" t="s">
        <v>259</v>
      </c>
      <c r="G428" s="7">
        <v>81</v>
      </c>
      <c r="H428" s="210" t="s">
        <v>735</v>
      </c>
    </row>
    <row r="429" spans="1:8" x14ac:dyDescent="0.25">
      <c r="A429" s="209" t="s">
        <v>1116</v>
      </c>
      <c r="B429" s="7" t="s">
        <v>740</v>
      </c>
      <c r="C429" s="7">
        <v>64</v>
      </c>
      <c r="D429" s="7" t="s">
        <v>151</v>
      </c>
      <c r="E429" s="7">
        <v>19</v>
      </c>
      <c r="F429" s="7" t="s">
        <v>259</v>
      </c>
      <c r="G429" s="7">
        <v>81</v>
      </c>
      <c r="H429" s="210" t="s">
        <v>735</v>
      </c>
    </row>
    <row r="430" spans="1:8" x14ac:dyDescent="0.25">
      <c r="A430" s="209" t="s">
        <v>1113</v>
      </c>
      <c r="B430" s="7" t="s">
        <v>737</v>
      </c>
      <c r="C430" s="7">
        <v>64</v>
      </c>
      <c r="D430" s="7" t="s">
        <v>151</v>
      </c>
      <c r="E430" s="7">
        <v>19</v>
      </c>
      <c r="F430" s="7" t="s">
        <v>259</v>
      </c>
      <c r="G430" s="7">
        <v>81</v>
      </c>
      <c r="H430" s="210" t="s">
        <v>735</v>
      </c>
    </row>
    <row r="431" spans="1:8" x14ac:dyDescent="0.25">
      <c r="A431" s="209" t="s">
        <v>1118</v>
      </c>
      <c r="B431" s="7" t="s">
        <v>743</v>
      </c>
      <c r="C431" s="7">
        <v>64</v>
      </c>
      <c r="D431" s="7" t="s">
        <v>151</v>
      </c>
      <c r="E431" s="7">
        <v>19</v>
      </c>
      <c r="F431" s="7" t="s">
        <v>259</v>
      </c>
      <c r="G431" s="7">
        <v>82</v>
      </c>
      <c r="H431" s="210" t="s">
        <v>741</v>
      </c>
    </row>
    <row r="432" spans="1:8" x14ac:dyDescent="0.25">
      <c r="A432" s="209" t="s">
        <v>1119</v>
      </c>
      <c r="B432" s="7" t="s">
        <v>744</v>
      </c>
      <c r="C432" s="7">
        <v>64</v>
      </c>
      <c r="D432" s="7" t="s">
        <v>151</v>
      </c>
      <c r="E432" s="7">
        <v>19</v>
      </c>
      <c r="F432" s="7" t="s">
        <v>259</v>
      </c>
      <c r="G432" s="7">
        <v>82</v>
      </c>
      <c r="H432" s="210" t="s">
        <v>741</v>
      </c>
    </row>
    <row r="433" spans="1:8" x14ac:dyDescent="0.25">
      <c r="A433" s="209" t="s">
        <v>1120</v>
      </c>
      <c r="B433" s="7" t="s">
        <v>745</v>
      </c>
      <c r="C433" s="7">
        <v>64</v>
      </c>
      <c r="D433" s="7" t="s">
        <v>151</v>
      </c>
      <c r="E433" s="7">
        <v>19</v>
      </c>
      <c r="F433" s="7" t="s">
        <v>259</v>
      </c>
      <c r="G433" s="7">
        <v>82</v>
      </c>
      <c r="H433" s="210" t="s">
        <v>741</v>
      </c>
    </row>
    <row r="434" spans="1:8" x14ac:dyDescent="0.25">
      <c r="A434" s="209" t="s">
        <v>1117</v>
      </c>
      <c r="B434" s="7" t="s">
        <v>742</v>
      </c>
      <c r="C434" s="7">
        <v>64</v>
      </c>
      <c r="D434" s="7" t="s">
        <v>151</v>
      </c>
      <c r="E434" s="7">
        <v>19</v>
      </c>
      <c r="F434" s="7" t="s">
        <v>259</v>
      </c>
      <c r="G434" s="7">
        <v>82</v>
      </c>
      <c r="H434" s="210" t="s">
        <v>741</v>
      </c>
    </row>
    <row r="435" spans="1:8" x14ac:dyDescent="0.25">
      <c r="A435" s="209" t="s">
        <v>863</v>
      </c>
      <c r="B435" s="7" t="s">
        <v>249</v>
      </c>
      <c r="C435" s="7">
        <v>50</v>
      </c>
      <c r="D435" s="7" t="s">
        <v>207</v>
      </c>
      <c r="E435" s="7">
        <v>20</v>
      </c>
      <c r="F435" s="7" t="s">
        <v>246</v>
      </c>
      <c r="G435" s="7">
        <v>7</v>
      </c>
      <c r="H435" s="210" t="s">
        <v>247</v>
      </c>
    </row>
    <row r="436" spans="1:8" x14ac:dyDescent="0.25">
      <c r="A436" s="209" t="s">
        <v>866</v>
      </c>
      <c r="B436" s="7" t="s">
        <v>252</v>
      </c>
      <c r="C436" s="7">
        <v>50</v>
      </c>
      <c r="D436" s="7" t="s">
        <v>207</v>
      </c>
      <c r="E436" s="7">
        <v>20</v>
      </c>
      <c r="F436" s="7" t="s">
        <v>246</v>
      </c>
      <c r="G436" s="7">
        <v>7</v>
      </c>
      <c r="H436" s="210" t="s">
        <v>247</v>
      </c>
    </row>
    <row r="437" spans="1:8" x14ac:dyDescent="0.25">
      <c r="A437" s="209" t="s">
        <v>865</v>
      </c>
      <c r="B437" s="7" t="s">
        <v>251</v>
      </c>
      <c r="C437" s="7">
        <v>50</v>
      </c>
      <c r="D437" s="7" t="s">
        <v>207</v>
      </c>
      <c r="E437" s="7">
        <v>20</v>
      </c>
      <c r="F437" s="7" t="s">
        <v>246</v>
      </c>
      <c r="G437" s="7">
        <v>7</v>
      </c>
      <c r="H437" s="210" t="s">
        <v>247</v>
      </c>
    </row>
    <row r="438" spans="1:8" x14ac:dyDescent="0.25">
      <c r="A438" s="209" t="s">
        <v>862</v>
      </c>
      <c r="B438" s="7" t="s">
        <v>248</v>
      </c>
      <c r="C438" s="7">
        <v>50</v>
      </c>
      <c r="D438" s="7" t="s">
        <v>207</v>
      </c>
      <c r="E438" s="7">
        <v>20</v>
      </c>
      <c r="F438" s="7" t="s">
        <v>246</v>
      </c>
      <c r="G438" s="7">
        <v>7</v>
      </c>
      <c r="H438" s="210" t="s">
        <v>247</v>
      </c>
    </row>
    <row r="439" spans="1:8" x14ac:dyDescent="0.25">
      <c r="A439" s="209" t="s">
        <v>861</v>
      </c>
      <c r="B439" s="7" t="s">
        <v>245</v>
      </c>
      <c r="C439" s="7">
        <v>50</v>
      </c>
      <c r="D439" s="7" t="s">
        <v>207</v>
      </c>
      <c r="E439" s="7">
        <v>20</v>
      </c>
      <c r="F439" s="7" t="s">
        <v>246</v>
      </c>
      <c r="G439" s="7">
        <v>7</v>
      </c>
      <c r="H439" s="210" t="s">
        <v>247</v>
      </c>
    </row>
    <row r="440" spans="1:8" x14ac:dyDescent="0.25">
      <c r="A440" s="209" t="s">
        <v>864</v>
      </c>
      <c r="B440" s="7" t="s">
        <v>250</v>
      </c>
      <c r="C440" s="7">
        <v>50</v>
      </c>
      <c r="D440" s="7" t="s">
        <v>207</v>
      </c>
      <c r="E440" s="7">
        <v>20</v>
      </c>
      <c r="F440" s="7" t="s">
        <v>246</v>
      </c>
      <c r="G440" s="7">
        <v>7</v>
      </c>
      <c r="H440" s="210" t="s">
        <v>247</v>
      </c>
    </row>
    <row r="441" spans="1:8" x14ac:dyDescent="0.25">
      <c r="A441" s="209" t="s">
        <v>928</v>
      </c>
      <c r="B441" s="7" t="s">
        <v>377</v>
      </c>
      <c r="C441" s="7">
        <v>50</v>
      </c>
      <c r="D441" s="7" t="s">
        <v>207</v>
      </c>
      <c r="E441" s="7">
        <v>20</v>
      </c>
      <c r="F441" s="7" t="s">
        <v>246</v>
      </c>
      <c r="G441" s="7">
        <v>26</v>
      </c>
      <c r="H441" s="210" t="s">
        <v>373</v>
      </c>
    </row>
    <row r="442" spans="1:8" x14ac:dyDescent="0.25">
      <c r="A442" s="209" t="s">
        <v>925</v>
      </c>
      <c r="B442" s="7" t="s">
        <v>374</v>
      </c>
      <c r="C442" s="7">
        <v>50</v>
      </c>
      <c r="D442" s="7" t="s">
        <v>207</v>
      </c>
      <c r="E442" s="7">
        <v>20</v>
      </c>
      <c r="F442" s="7" t="s">
        <v>246</v>
      </c>
      <c r="G442" s="7">
        <v>26</v>
      </c>
      <c r="H442" s="210" t="s">
        <v>373</v>
      </c>
    </row>
    <row r="443" spans="1:8" x14ac:dyDescent="0.25">
      <c r="A443" s="209" t="s">
        <v>926</v>
      </c>
      <c r="B443" s="7" t="s">
        <v>375</v>
      </c>
      <c r="C443" s="7">
        <v>50</v>
      </c>
      <c r="D443" s="7" t="s">
        <v>207</v>
      </c>
      <c r="E443" s="7">
        <v>20</v>
      </c>
      <c r="F443" s="7" t="s">
        <v>246</v>
      </c>
      <c r="G443" s="7">
        <v>26</v>
      </c>
      <c r="H443" s="210" t="s">
        <v>373</v>
      </c>
    </row>
    <row r="444" spans="1:8" x14ac:dyDescent="0.25">
      <c r="A444" s="209" t="s">
        <v>927</v>
      </c>
      <c r="B444" s="7" t="s">
        <v>376</v>
      </c>
      <c r="C444" s="7">
        <v>50</v>
      </c>
      <c r="D444" s="7" t="s">
        <v>207</v>
      </c>
      <c r="E444" s="7">
        <v>20</v>
      </c>
      <c r="F444" s="7" t="s">
        <v>246</v>
      </c>
      <c r="G444" s="7">
        <v>26</v>
      </c>
      <c r="H444" s="210" t="s">
        <v>373</v>
      </c>
    </row>
    <row r="445" spans="1:8" x14ac:dyDescent="0.25">
      <c r="A445" s="209" t="s">
        <v>930</v>
      </c>
      <c r="B445" s="7" t="s">
        <v>379</v>
      </c>
      <c r="C445" s="7">
        <v>50</v>
      </c>
      <c r="D445" s="7" t="s">
        <v>207</v>
      </c>
      <c r="E445" s="7">
        <v>20</v>
      </c>
      <c r="F445" s="7" t="s">
        <v>246</v>
      </c>
      <c r="G445" s="7">
        <v>26</v>
      </c>
      <c r="H445" s="210" t="s">
        <v>373</v>
      </c>
    </row>
    <row r="446" spans="1:8" x14ac:dyDescent="0.25">
      <c r="A446" s="209" t="s">
        <v>929</v>
      </c>
      <c r="B446" s="7" t="s">
        <v>378</v>
      </c>
      <c r="C446" s="7">
        <v>50</v>
      </c>
      <c r="D446" s="7" t="s">
        <v>207</v>
      </c>
      <c r="E446" s="7">
        <v>20</v>
      </c>
      <c r="F446" s="7" t="s">
        <v>246</v>
      </c>
      <c r="G446" s="7">
        <v>26</v>
      </c>
      <c r="H446" s="210" t="s">
        <v>373</v>
      </c>
    </row>
    <row r="447" spans="1:8" x14ac:dyDescent="0.25">
      <c r="A447" s="209" t="s">
        <v>1174</v>
      </c>
      <c r="B447" s="7" t="s">
        <v>836</v>
      </c>
      <c r="C447" s="7">
        <v>50</v>
      </c>
      <c r="D447" s="7" t="s">
        <v>207</v>
      </c>
      <c r="E447" s="7">
        <v>20</v>
      </c>
      <c r="F447" s="7" t="s">
        <v>246</v>
      </c>
      <c r="G447" s="7">
        <v>26</v>
      </c>
      <c r="H447" s="210" t="s">
        <v>373</v>
      </c>
    </row>
    <row r="448" spans="1:8" x14ac:dyDescent="0.25">
      <c r="A448" s="209" t="s">
        <v>979</v>
      </c>
      <c r="B448" s="7" t="s">
        <v>480</v>
      </c>
      <c r="C448" s="7">
        <v>50</v>
      </c>
      <c r="D448" s="7" t="s">
        <v>207</v>
      </c>
      <c r="E448" s="7">
        <v>20</v>
      </c>
      <c r="F448" s="7" t="s">
        <v>246</v>
      </c>
      <c r="G448" s="7">
        <v>38</v>
      </c>
      <c r="H448" s="210" t="s">
        <v>472</v>
      </c>
    </row>
    <row r="449" spans="1:8" x14ac:dyDescent="0.25">
      <c r="A449" s="209" t="s">
        <v>971</v>
      </c>
      <c r="B449" s="7" t="s">
        <v>471</v>
      </c>
      <c r="C449" s="7">
        <v>50</v>
      </c>
      <c r="D449" s="7" t="s">
        <v>207</v>
      </c>
      <c r="E449" s="7">
        <v>20</v>
      </c>
      <c r="F449" s="7" t="s">
        <v>246</v>
      </c>
      <c r="G449" s="7">
        <v>38</v>
      </c>
      <c r="H449" s="210" t="s">
        <v>472</v>
      </c>
    </row>
    <row r="450" spans="1:8" x14ac:dyDescent="0.25">
      <c r="A450" s="209" t="s">
        <v>972</v>
      </c>
      <c r="B450" s="7" t="s">
        <v>473</v>
      </c>
      <c r="C450" s="7">
        <v>50</v>
      </c>
      <c r="D450" s="7" t="s">
        <v>207</v>
      </c>
      <c r="E450" s="7">
        <v>20</v>
      </c>
      <c r="F450" s="7" t="s">
        <v>246</v>
      </c>
      <c r="G450" s="7">
        <v>38</v>
      </c>
      <c r="H450" s="210" t="s">
        <v>472</v>
      </c>
    </row>
    <row r="451" spans="1:8" x14ac:dyDescent="0.25">
      <c r="A451" s="209" t="s">
        <v>976</v>
      </c>
      <c r="B451" s="7" t="s">
        <v>477</v>
      </c>
      <c r="C451" s="7">
        <v>50</v>
      </c>
      <c r="D451" s="7" t="s">
        <v>207</v>
      </c>
      <c r="E451" s="7">
        <v>20</v>
      </c>
      <c r="F451" s="7" t="s">
        <v>246</v>
      </c>
      <c r="G451" s="7">
        <v>38</v>
      </c>
      <c r="H451" s="210" t="s">
        <v>472</v>
      </c>
    </row>
    <row r="452" spans="1:8" x14ac:dyDescent="0.25">
      <c r="A452" s="209" t="s">
        <v>975</v>
      </c>
      <c r="B452" s="7" t="s">
        <v>476</v>
      </c>
      <c r="C452" s="7">
        <v>50</v>
      </c>
      <c r="D452" s="7" t="s">
        <v>207</v>
      </c>
      <c r="E452" s="7">
        <v>20</v>
      </c>
      <c r="F452" s="7" t="s">
        <v>246</v>
      </c>
      <c r="G452" s="7">
        <v>38</v>
      </c>
      <c r="H452" s="210" t="s">
        <v>472</v>
      </c>
    </row>
    <row r="453" spans="1:8" x14ac:dyDescent="0.25">
      <c r="A453" s="209" t="s">
        <v>974</v>
      </c>
      <c r="B453" s="7" t="s">
        <v>475</v>
      </c>
      <c r="C453" s="7">
        <v>50</v>
      </c>
      <c r="D453" s="7" t="s">
        <v>207</v>
      </c>
      <c r="E453" s="7">
        <v>20</v>
      </c>
      <c r="F453" s="7" t="s">
        <v>246</v>
      </c>
      <c r="G453" s="7">
        <v>38</v>
      </c>
      <c r="H453" s="210" t="s">
        <v>472</v>
      </c>
    </row>
    <row r="454" spans="1:8" x14ac:dyDescent="0.25">
      <c r="A454" s="209" t="s">
        <v>977</v>
      </c>
      <c r="B454" s="7" t="s">
        <v>478</v>
      </c>
      <c r="C454" s="7">
        <v>50</v>
      </c>
      <c r="D454" s="7" t="s">
        <v>207</v>
      </c>
      <c r="E454" s="7">
        <v>20</v>
      </c>
      <c r="F454" s="7" t="s">
        <v>246</v>
      </c>
      <c r="G454" s="7">
        <v>38</v>
      </c>
      <c r="H454" s="210" t="s">
        <v>472</v>
      </c>
    </row>
    <row r="455" spans="1:8" x14ac:dyDescent="0.25">
      <c r="A455" s="209" t="s">
        <v>978</v>
      </c>
      <c r="B455" s="7" t="s">
        <v>479</v>
      </c>
      <c r="C455" s="7">
        <v>50</v>
      </c>
      <c r="D455" s="7" t="s">
        <v>207</v>
      </c>
      <c r="E455" s="7">
        <v>20</v>
      </c>
      <c r="F455" s="7" t="s">
        <v>246</v>
      </c>
      <c r="G455" s="7">
        <v>38</v>
      </c>
      <c r="H455" s="210" t="s">
        <v>472</v>
      </c>
    </row>
    <row r="456" spans="1:8" x14ac:dyDescent="0.25">
      <c r="A456" s="209" t="s">
        <v>973</v>
      </c>
      <c r="B456" s="7" t="s">
        <v>474</v>
      </c>
      <c r="C456" s="7">
        <v>50</v>
      </c>
      <c r="D456" s="7" t="s">
        <v>207</v>
      </c>
      <c r="E456" s="7">
        <v>20</v>
      </c>
      <c r="F456" s="7" t="s">
        <v>246</v>
      </c>
      <c r="G456" s="7">
        <v>38</v>
      </c>
      <c r="H456" s="210" t="s">
        <v>472</v>
      </c>
    </row>
    <row r="457" spans="1:8" x14ac:dyDescent="0.25">
      <c r="A457" s="209" t="s">
        <v>1072</v>
      </c>
      <c r="B457" s="7" t="s">
        <v>684</v>
      </c>
      <c r="C457" s="7">
        <v>50</v>
      </c>
      <c r="D457" s="7" t="s">
        <v>207</v>
      </c>
      <c r="E457" s="7">
        <v>20</v>
      </c>
      <c r="F457" s="7" t="s">
        <v>246</v>
      </c>
      <c r="G457" s="7">
        <v>73</v>
      </c>
      <c r="H457" s="210" t="s">
        <v>681</v>
      </c>
    </row>
    <row r="458" spans="1:8" x14ac:dyDescent="0.25">
      <c r="A458" s="209" t="s">
        <v>1071</v>
      </c>
      <c r="B458" s="7" t="s">
        <v>683</v>
      </c>
      <c r="C458" s="7">
        <v>50</v>
      </c>
      <c r="D458" s="7" t="s">
        <v>207</v>
      </c>
      <c r="E458" s="7">
        <v>20</v>
      </c>
      <c r="F458" s="7" t="s">
        <v>246</v>
      </c>
      <c r="G458" s="7">
        <v>73</v>
      </c>
      <c r="H458" s="210" t="s">
        <v>681</v>
      </c>
    </row>
    <row r="459" spans="1:8" x14ac:dyDescent="0.25">
      <c r="A459" s="209" t="s">
        <v>1070</v>
      </c>
      <c r="B459" s="7" t="s">
        <v>682</v>
      </c>
      <c r="C459" s="7">
        <v>50</v>
      </c>
      <c r="D459" s="7" t="s">
        <v>207</v>
      </c>
      <c r="E459" s="7">
        <v>20</v>
      </c>
      <c r="F459" s="7" t="s">
        <v>246</v>
      </c>
      <c r="G459" s="7">
        <v>73</v>
      </c>
      <c r="H459" s="210" t="s">
        <v>681</v>
      </c>
    </row>
    <row r="460" spans="1:8" x14ac:dyDescent="0.25">
      <c r="A460" s="209" t="s">
        <v>1073</v>
      </c>
      <c r="B460" s="7" t="s">
        <v>686</v>
      </c>
      <c r="C460" s="7">
        <v>50</v>
      </c>
      <c r="D460" s="7" t="s">
        <v>207</v>
      </c>
      <c r="E460" s="7">
        <v>20</v>
      </c>
      <c r="F460" s="7" t="s">
        <v>246</v>
      </c>
      <c r="G460" s="7">
        <v>74</v>
      </c>
      <c r="H460" s="210" t="s">
        <v>685</v>
      </c>
    </row>
    <row r="461" spans="1:8" x14ac:dyDescent="0.25">
      <c r="A461" s="209" t="s">
        <v>1169</v>
      </c>
      <c r="B461" s="7" t="s">
        <v>829</v>
      </c>
      <c r="C461" s="7">
        <v>50</v>
      </c>
      <c r="D461" s="7" t="s">
        <v>207</v>
      </c>
      <c r="E461" s="7">
        <v>20</v>
      </c>
      <c r="F461" s="7" t="s">
        <v>246</v>
      </c>
      <c r="G461" s="7">
        <v>74</v>
      </c>
      <c r="H461" s="210" t="s">
        <v>685</v>
      </c>
    </row>
    <row r="462" spans="1:8" x14ac:dyDescent="0.25">
      <c r="A462" s="209" t="s">
        <v>1075</v>
      </c>
      <c r="B462" s="7" t="s">
        <v>688</v>
      </c>
      <c r="C462" s="7">
        <v>50</v>
      </c>
      <c r="D462" s="7" t="s">
        <v>207</v>
      </c>
      <c r="E462" s="7">
        <v>20</v>
      </c>
      <c r="F462" s="7" t="s">
        <v>246</v>
      </c>
      <c r="G462" s="7">
        <v>74</v>
      </c>
      <c r="H462" s="210" t="s">
        <v>685</v>
      </c>
    </row>
    <row r="463" spans="1:8" x14ac:dyDescent="0.25">
      <c r="A463" s="209" t="s">
        <v>1074</v>
      </c>
      <c r="B463" s="7" t="s">
        <v>687</v>
      </c>
      <c r="C463" s="7">
        <v>50</v>
      </c>
      <c r="D463" s="7" t="s">
        <v>207</v>
      </c>
      <c r="E463" s="7">
        <v>20</v>
      </c>
      <c r="F463" s="7" t="s">
        <v>246</v>
      </c>
      <c r="G463" s="7">
        <v>74</v>
      </c>
      <c r="H463" s="210" t="s">
        <v>685</v>
      </c>
    </row>
    <row r="464" spans="1:8" x14ac:dyDescent="0.25">
      <c r="A464" s="209" t="s">
        <v>1154</v>
      </c>
      <c r="B464" s="7" t="s">
        <v>806</v>
      </c>
      <c r="C464" s="7">
        <v>56</v>
      </c>
      <c r="D464" s="7" t="s">
        <v>146</v>
      </c>
      <c r="E464" s="7">
        <v>21</v>
      </c>
      <c r="F464" s="7" t="s">
        <v>804</v>
      </c>
      <c r="G464" s="7">
        <v>971</v>
      </c>
      <c r="H464" s="210" t="s">
        <v>146</v>
      </c>
    </row>
    <row r="465" spans="1:8" x14ac:dyDescent="0.25">
      <c r="A465" s="209" t="s">
        <v>1540</v>
      </c>
      <c r="B465" s="7" t="s">
        <v>1541</v>
      </c>
      <c r="C465" s="7">
        <v>56</v>
      </c>
      <c r="D465" s="7" t="s">
        <v>146</v>
      </c>
      <c r="E465" s="7">
        <v>21</v>
      </c>
      <c r="F465" s="7" t="s">
        <v>804</v>
      </c>
      <c r="G465" s="7">
        <v>971</v>
      </c>
      <c r="H465" s="210" t="s">
        <v>146</v>
      </c>
    </row>
    <row r="466" spans="1:8" x14ac:dyDescent="0.25">
      <c r="A466" s="209" t="s">
        <v>1164</v>
      </c>
      <c r="B466" s="7" t="s">
        <v>822</v>
      </c>
      <c r="C466" s="7">
        <v>63</v>
      </c>
      <c r="D466" s="7" t="s">
        <v>819</v>
      </c>
      <c r="E466" s="7">
        <v>22</v>
      </c>
      <c r="F466" s="7" t="s">
        <v>820</v>
      </c>
      <c r="G466" s="7">
        <v>98</v>
      </c>
      <c r="H466" s="210" t="s">
        <v>821</v>
      </c>
    </row>
    <row r="467" spans="1:8" x14ac:dyDescent="0.25">
      <c r="A467" s="209" t="s">
        <v>1163</v>
      </c>
      <c r="B467" s="7" t="s">
        <v>818</v>
      </c>
      <c r="C467" s="7">
        <v>63</v>
      </c>
      <c r="D467" s="7" t="s">
        <v>819</v>
      </c>
      <c r="E467" s="7">
        <v>22</v>
      </c>
      <c r="F467" s="7" t="s">
        <v>820</v>
      </c>
      <c r="G467" s="7">
        <v>98</v>
      </c>
      <c r="H467" s="210" t="s">
        <v>821</v>
      </c>
    </row>
    <row r="468" spans="1:8" x14ac:dyDescent="0.25">
      <c r="A468" s="209" t="s">
        <v>1166</v>
      </c>
      <c r="B468" s="7" t="s">
        <v>824</v>
      </c>
      <c r="C468" s="7">
        <v>63</v>
      </c>
      <c r="D468" s="7" t="s">
        <v>819</v>
      </c>
      <c r="E468" s="7">
        <v>22</v>
      </c>
      <c r="F468" s="7" t="s">
        <v>820</v>
      </c>
      <c r="G468" s="7">
        <v>98</v>
      </c>
      <c r="H468" s="210" t="s">
        <v>821</v>
      </c>
    </row>
    <row r="469" spans="1:8" x14ac:dyDescent="0.25">
      <c r="A469" s="209" t="s">
        <v>1167</v>
      </c>
      <c r="B469" s="7" t="s">
        <v>825</v>
      </c>
      <c r="C469" s="7">
        <v>63</v>
      </c>
      <c r="D469" s="7" t="s">
        <v>819</v>
      </c>
      <c r="E469" s="7">
        <v>22</v>
      </c>
      <c r="F469" s="7" t="s">
        <v>820</v>
      </c>
      <c r="G469" s="7">
        <v>98</v>
      </c>
      <c r="H469" s="210" t="s">
        <v>821</v>
      </c>
    </row>
    <row r="470" spans="1:8" x14ac:dyDescent="0.25">
      <c r="A470" s="209" t="s">
        <v>1165</v>
      </c>
      <c r="B470" s="7" t="s">
        <v>823</v>
      </c>
      <c r="C470" s="7">
        <v>63</v>
      </c>
      <c r="D470" s="7" t="s">
        <v>819</v>
      </c>
      <c r="E470" s="7">
        <v>22</v>
      </c>
      <c r="F470" s="7" t="s">
        <v>820</v>
      </c>
      <c r="G470" s="7">
        <v>98</v>
      </c>
      <c r="H470" s="210" t="s">
        <v>821</v>
      </c>
    </row>
    <row r="471" spans="1:8" x14ac:dyDescent="0.25">
      <c r="A471" s="209" t="s">
        <v>920</v>
      </c>
      <c r="B471" s="7" t="s">
        <v>368</v>
      </c>
      <c r="C471" s="7">
        <v>51</v>
      </c>
      <c r="D471" s="7" t="s">
        <v>142</v>
      </c>
      <c r="E471" s="7">
        <v>23</v>
      </c>
      <c r="F471" s="7" t="s">
        <v>366</v>
      </c>
      <c r="G471" s="7">
        <v>25</v>
      </c>
      <c r="H471" s="210" t="s">
        <v>367</v>
      </c>
    </row>
    <row r="472" spans="1:8" x14ac:dyDescent="0.25">
      <c r="A472" s="209" t="s">
        <v>923</v>
      </c>
      <c r="B472" s="7" t="s">
        <v>371</v>
      </c>
      <c r="C472" s="7">
        <v>51</v>
      </c>
      <c r="D472" s="7" t="s">
        <v>142</v>
      </c>
      <c r="E472" s="7">
        <v>23</v>
      </c>
      <c r="F472" s="7" t="s">
        <v>366</v>
      </c>
      <c r="G472" s="7">
        <v>25</v>
      </c>
      <c r="H472" s="210" t="s">
        <v>367</v>
      </c>
    </row>
    <row r="473" spans="1:8" x14ac:dyDescent="0.25">
      <c r="A473" s="209" t="s">
        <v>922</v>
      </c>
      <c r="B473" s="7" t="s">
        <v>370</v>
      </c>
      <c r="C473" s="7">
        <v>51</v>
      </c>
      <c r="D473" s="7" t="s">
        <v>142</v>
      </c>
      <c r="E473" s="7">
        <v>23</v>
      </c>
      <c r="F473" s="7" t="s">
        <v>366</v>
      </c>
      <c r="G473" s="7">
        <v>25</v>
      </c>
      <c r="H473" s="210" t="s">
        <v>367</v>
      </c>
    </row>
    <row r="474" spans="1:8" x14ac:dyDescent="0.25">
      <c r="A474" s="209" t="s">
        <v>924</v>
      </c>
      <c r="B474" s="7" t="s">
        <v>372</v>
      </c>
      <c r="C474" s="7">
        <v>51</v>
      </c>
      <c r="D474" s="7" t="s">
        <v>142</v>
      </c>
      <c r="E474" s="7">
        <v>23</v>
      </c>
      <c r="F474" s="7" t="s">
        <v>366</v>
      </c>
      <c r="G474" s="7">
        <v>25</v>
      </c>
      <c r="H474" s="210" t="s">
        <v>367</v>
      </c>
    </row>
    <row r="475" spans="1:8" x14ac:dyDescent="0.25">
      <c r="A475" s="209" t="s">
        <v>921</v>
      </c>
      <c r="B475" s="7" t="s">
        <v>369</v>
      </c>
      <c r="C475" s="7">
        <v>51</v>
      </c>
      <c r="D475" s="7" t="s">
        <v>142</v>
      </c>
      <c r="E475" s="7">
        <v>23</v>
      </c>
      <c r="F475" s="7" t="s">
        <v>366</v>
      </c>
      <c r="G475" s="7">
        <v>25</v>
      </c>
      <c r="H475" s="210" t="s">
        <v>367</v>
      </c>
    </row>
    <row r="476" spans="1:8" x14ac:dyDescent="0.25">
      <c r="A476" s="209" t="s">
        <v>985</v>
      </c>
      <c r="B476" s="7" t="s">
        <v>487</v>
      </c>
      <c r="C476" s="7">
        <v>51</v>
      </c>
      <c r="D476" s="7" t="s">
        <v>142</v>
      </c>
      <c r="E476" s="7">
        <v>23</v>
      </c>
      <c r="F476" s="7" t="s">
        <v>366</v>
      </c>
      <c r="G476" s="7">
        <v>39</v>
      </c>
      <c r="H476" s="210" t="s">
        <v>481</v>
      </c>
    </row>
    <row r="477" spans="1:8" x14ac:dyDescent="0.25">
      <c r="A477" s="209" t="s">
        <v>981</v>
      </c>
      <c r="B477" s="7" t="s">
        <v>483</v>
      </c>
      <c r="C477" s="7">
        <v>51</v>
      </c>
      <c r="D477" s="7" t="s">
        <v>142</v>
      </c>
      <c r="E477" s="7">
        <v>23</v>
      </c>
      <c r="F477" s="7" t="s">
        <v>366</v>
      </c>
      <c r="G477" s="7">
        <v>39</v>
      </c>
      <c r="H477" s="210" t="s">
        <v>481</v>
      </c>
    </row>
    <row r="478" spans="1:8" x14ac:dyDescent="0.25">
      <c r="A478" s="209" t="s">
        <v>980</v>
      </c>
      <c r="B478" s="7" t="s">
        <v>482</v>
      </c>
      <c r="C478" s="7">
        <v>51</v>
      </c>
      <c r="D478" s="7" t="s">
        <v>142</v>
      </c>
      <c r="E478" s="7">
        <v>23</v>
      </c>
      <c r="F478" s="7" t="s">
        <v>366</v>
      </c>
      <c r="G478" s="7">
        <v>39</v>
      </c>
      <c r="H478" s="210" t="s">
        <v>481</v>
      </c>
    </row>
    <row r="479" spans="1:8" x14ac:dyDescent="0.25">
      <c r="A479" s="209" t="s">
        <v>984</v>
      </c>
      <c r="B479" s="7" t="s">
        <v>486</v>
      </c>
      <c r="C479" s="7">
        <v>51</v>
      </c>
      <c r="D479" s="7" t="s">
        <v>142</v>
      </c>
      <c r="E479" s="7">
        <v>23</v>
      </c>
      <c r="F479" s="7" t="s">
        <v>366</v>
      </c>
      <c r="G479" s="7">
        <v>39</v>
      </c>
      <c r="H479" s="210" t="s">
        <v>481</v>
      </c>
    </row>
    <row r="480" spans="1:8" x14ac:dyDescent="0.25">
      <c r="A480" s="209" t="s">
        <v>983</v>
      </c>
      <c r="B480" s="7" t="s">
        <v>485</v>
      </c>
      <c r="C480" s="7">
        <v>51</v>
      </c>
      <c r="D480" s="7" t="s">
        <v>142</v>
      </c>
      <c r="E480" s="7">
        <v>23</v>
      </c>
      <c r="F480" s="7" t="s">
        <v>366</v>
      </c>
      <c r="G480" s="7">
        <v>39</v>
      </c>
      <c r="H480" s="210" t="s">
        <v>481</v>
      </c>
    </row>
    <row r="481" spans="1:8" x14ac:dyDescent="0.25">
      <c r="A481" s="209" t="s">
        <v>982</v>
      </c>
      <c r="B481" s="7" t="s">
        <v>484</v>
      </c>
      <c r="C481" s="7">
        <v>51</v>
      </c>
      <c r="D481" s="7" t="s">
        <v>142</v>
      </c>
      <c r="E481" s="7">
        <v>23</v>
      </c>
      <c r="F481" s="7" t="s">
        <v>366</v>
      </c>
      <c r="G481" s="7">
        <v>39</v>
      </c>
      <c r="H481" s="210" t="s">
        <v>481</v>
      </c>
    </row>
    <row r="482" spans="1:8" x14ac:dyDescent="0.25">
      <c r="A482" s="209" t="s">
        <v>1068</v>
      </c>
      <c r="B482" s="7" t="s">
        <v>668</v>
      </c>
      <c r="C482" s="7">
        <v>51</v>
      </c>
      <c r="D482" s="7" t="s">
        <v>142</v>
      </c>
      <c r="E482" s="7">
        <v>23</v>
      </c>
      <c r="F482" s="7" t="s">
        <v>366</v>
      </c>
      <c r="G482" s="7">
        <v>70</v>
      </c>
      <c r="H482" s="210" t="s">
        <v>665</v>
      </c>
    </row>
    <row r="483" spans="1:8" x14ac:dyDescent="0.25">
      <c r="A483" s="209" t="s">
        <v>1067</v>
      </c>
      <c r="B483" s="7" t="s">
        <v>667</v>
      </c>
      <c r="C483" s="7">
        <v>51</v>
      </c>
      <c r="D483" s="7" t="s">
        <v>142</v>
      </c>
      <c r="E483" s="7">
        <v>23</v>
      </c>
      <c r="F483" s="7" t="s">
        <v>366</v>
      </c>
      <c r="G483" s="7">
        <v>70</v>
      </c>
      <c r="H483" s="210" t="s">
        <v>665</v>
      </c>
    </row>
    <row r="484" spans="1:8" x14ac:dyDescent="0.25">
      <c r="A484" s="209" t="s">
        <v>1066</v>
      </c>
      <c r="B484" s="7" t="s">
        <v>666</v>
      </c>
      <c r="C484" s="7">
        <v>51</v>
      </c>
      <c r="D484" s="7" t="s">
        <v>142</v>
      </c>
      <c r="E484" s="7">
        <v>23</v>
      </c>
      <c r="F484" s="7" t="s">
        <v>366</v>
      </c>
      <c r="G484" s="7">
        <v>70</v>
      </c>
      <c r="H484" s="210" t="s">
        <v>665</v>
      </c>
    </row>
    <row r="485" spans="1:8" x14ac:dyDescent="0.25">
      <c r="A485" s="209" t="s">
        <v>1069</v>
      </c>
      <c r="B485" s="7" t="s">
        <v>669</v>
      </c>
      <c r="C485" s="7">
        <v>51</v>
      </c>
      <c r="D485" s="7" t="s">
        <v>142</v>
      </c>
      <c r="E485" s="7">
        <v>23</v>
      </c>
      <c r="F485" s="7" t="s">
        <v>366</v>
      </c>
      <c r="G485" s="7">
        <v>70</v>
      </c>
      <c r="H485" s="210" t="s">
        <v>665</v>
      </c>
    </row>
    <row r="486" spans="1:8" x14ac:dyDescent="0.25">
      <c r="A486" s="209" t="s">
        <v>1179</v>
      </c>
      <c r="B486" s="7" t="s">
        <v>844</v>
      </c>
      <c r="C486" s="7">
        <v>51</v>
      </c>
      <c r="D486" s="7" t="s">
        <v>142</v>
      </c>
      <c r="E486" s="7">
        <v>23</v>
      </c>
      <c r="F486" s="7" t="s">
        <v>366</v>
      </c>
      <c r="G486" s="7">
        <v>70</v>
      </c>
      <c r="H486" s="210" t="s">
        <v>665</v>
      </c>
    </row>
    <row r="487" spans="1:8" x14ac:dyDescent="0.25">
      <c r="A487" s="209" t="s">
        <v>1151</v>
      </c>
      <c r="B487" s="7" t="s">
        <v>802</v>
      </c>
      <c r="C487" s="7">
        <v>60</v>
      </c>
      <c r="D487" s="7" t="s">
        <v>800</v>
      </c>
      <c r="E487" s="7">
        <v>24</v>
      </c>
      <c r="F487" s="7" t="s">
        <v>801</v>
      </c>
      <c r="G487" s="7">
        <v>972</v>
      </c>
      <c r="H487" s="210" t="s">
        <v>800</v>
      </c>
    </row>
    <row r="488" spans="1:8" x14ac:dyDescent="0.25">
      <c r="A488" s="209" t="s">
        <v>1150</v>
      </c>
      <c r="B488" s="7" t="s">
        <v>799</v>
      </c>
      <c r="C488" s="7">
        <v>60</v>
      </c>
      <c r="D488" s="7" t="s">
        <v>800</v>
      </c>
      <c r="E488" s="7">
        <v>24</v>
      </c>
      <c r="F488" s="7" t="s">
        <v>801</v>
      </c>
      <c r="G488" s="7">
        <v>972</v>
      </c>
      <c r="H488" s="210" t="s">
        <v>800</v>
      </c>
    </row>
    <row r="489" spans="1:8" x14ac:dyDescent="0.25">
      <c r="A489" s="209" t="s">
        <v>1158</v>
      </c>
      <c r="B489" s="7" t="s">
        <v>812</v>
      </c>
      <c r="C489" s="7">
        <v>60</v>
      </c>
      <c r="D489" s="7" t="s">
        <v>800</v>
      </c>
      <c r="E489" s="7">
        <v>24</v>
      </c>
      <c r="F489" s="7" t="s">
        <v>801</v>
      </c>
      <c r="G489" s="7">
        <v>972</v>
      </c>
      <c r="H489" s="210" t="s">
        <v>800</v>
      </c>
    </row>
    <row r="490" spans="1:8" x14ac:dyDescent="0.25">
      <c r="A490" s="209" t="s">
        <v>1152</v>
      </c>
      <c r="B490" s="7" t="s">
        <v>803</v>
      </c>
      <c r="C490" s="7">
        <v>60</v>
      </c>
      <c r="D490" s="7" t="s">
        <v>800</v>
      </c>
      <c r="E490" s="7">
        <v>24</v>
      </c>
      <c r="F490" s="7" t="s">
        <v>801</v>
      </c>
      <c r="G490" s="7">
        <v>972</v>
      </c>
      <c r="H490" s="210" t="s">
        <v>800</v>
      </c>
    </row>
    <row r="491" spans="1:8" x14ac:dyDescent="0.25">
      <c r="A491" s="209" t="s">
        <v>1162</v>
      </c>
      <c r="B491" s="7" t="s">
        <v>817</v>
      </c>
      <c r="C491" s="7">
        <v>60</v>
      </c>
      <c r="D491" s="7" t="s">
        <v>800</v>
      </c>
      <c r="E491" s="7">
        <v>24</v>
      </c>
      <c r="F491" s="7" t="s">
        <v>801</v>
      </c>
      <c r="G491" s="7">
        <v>972</v>
      </c>
      <c r="H491" s="210" t="s">
        <v>800</v>
      </c>
    </row>
    <row r="492" spans="1:8" x14ac:dyDescent="0.25">
      <c r="A492" s="209" t="s">
        <v>1159</v>
      </c>
      <c r="B492" s="7" t="s">
        <v>813</v>
      </c>
      <c r="C492" s="7">
        <v>60</v>
      </c>
      <c r="D492" s="7" t="s">
        <v>800</v>
      </c>
      <c r="E492" s="7">
        <v>24</v>
      </c>
      <c r="F492" s="7" t="s">
        <v>801</v>
      </c>
      <c r="G492" s="7">
        <v>972</v>
      </c>
      <c r="H492" s="210" t="s">
        <v>800</v>
      </c>
    </row>
    <row r="493" spans="1:8" x14ac:dyDescent="0.25">
      <c r="A493" s="209" t="s">
        <v>1157</v>
      </c>
      <c r="B493" s="7" t="s">
        <v>811</v>
      </c>
      <c r="C493" s="7">
        <v>57</v>
      </c>
      <c r="D493" s="7" t="s">
        <v>797</v>
      </c>
      <c r="E493" s="7">
        <v>25</v>
      </c>
      <c r="F493" s="7" t="s">
        <v>798</v>
      </c>
      <c r="G493" s="7">
        <v>973</v>
      </c>
      <c r="H493" s="210" t="s">
        <v>797</v>
      </c>
    </row>
    <row r="494" spans="1:8" x14ac:dyDescent="0.25">
      <c r="A494" s="209" t="s">
        <v>1153</v>
      </c>
      <c r="B494" s="7" t="s">
        <v>805</v>
      </c>
      <c r="C494" s="7">
        <v>57</v>
      </c>
      <c r="D494" s="7" t="s">
        <v>797</v>
      </c>
      <c r="E494" s="7">
        <v>25</v>
      </c>
      <c r="F494" s="7" t="s">
        <v>798</v>
      </c>
      <c r="G494" s="7">
        <v>973</v>
      </c>
      <c r="H494" s="210" t="s">
        <v>797</v>
      </c>
    </row>
    <row r="495" spans="1:8" x14ac:dyDescent="0.25">
      <c r="A495" s="209" t="s">
        <v>1156</v>
      </c>
      <c r="B495" s="7" t="s">
        <v>810</v>
      </c>
      <c r="C495" s="7">
        <v>57</v>
      </c>
      <c r="D495" s="7" t="s">
        <v>797</v>
      </c>
      <c r="E495" s="7">
        <v>25</v>
      </c>
      <c r="F495" s="7" t="s">
        <v>798</v>
      </c>
      <c r="G495" s="7">
        <v>973</v>
      </c>
      <c r="H495" s="210" t="s">
        <v>797</v>
      </c>
    </row>
    <row r="496" spans="1:8" x14ac:dyDescent="0.25">
      <c r="A496" s="209" t="s">
        <v>910</v>
      </c>
      <c r="B496" s="7" t="s">
        <v>840</v>
      </c>
      <c r="C496" s="7">
        <v>54</v>
      </c>
      <c r="D496" s="7" t="s">
        <v>159</v>
      </c>
      <c r="E496" s="7">
        <v>26</v>
      </c>
      <c r="F496" s="7" t="s">
        <v>325</v>
      </c>
      <c r="G496" s="7">
        <v>20</v>
      </c>
      <c r="H496" s="210" t="s">
        <v>326</v>
      </c>
    </row>
    <row r="497" spans="1:8" x14ac:dyDescent="0.25">
      <c r="A497" s="209" t="s">
        <v>913</v>
      </c>
      <c r="B497" s="7" t="s">
        <v>333</v>
      </c>
      <c r="C497" s="7">
        <v>54</v>
      </c>
      <c r="D497" s="7" t="s">
        <v>159</v>
      </c>
      <c r="E497" s="7">
        <v>26</v>
      </c>
      <c r="F497" s="7" t="s">
        <v>325</v>
      </c>
      <c r="G497" s="7">
        <v>20</v>
      </c>
      <c r="H497" s="210" t="s">
        <v>326</v>
      </c>
    </row>
    <row r="498" spans="1:8" x14ac:dyDescent="0.25">
      <c r="A498" s="209" t="s">
        <v>908</v>
      </c>
      <c r="B498" s="7" t="s">
        <v>329</v>
      </c>
      <c r="C498" s="7">
        <v>54</v>
      </c>
      <c r="D498" s="7" t="s">
        <v>159</v>
      </c>
      <c r="E498" s="7">
        <v>26</v>
      </c>
      <c r="F498" s="7" t="s">
        <v>325</v>
      </c>
      <c r="G498" s="7">
        <v>20</v>
      </c>
      <c r="H498" s="210" t="s">
        <v>326</v>
      </c>
    </row>
    <row r="499" spans="1:8" x14ac:dyDescent="0.25">
      <c r="A499" s="209" t="s">
        <v>909</v>
      </c>
      <c r="B499" s="7" t="s">
        <v>330</v>
      </c>
      <c r="C499" s="7">
        <v>54</v>
      </c>
      <c r="D499" s="7" t="s">
        <v>159</v>
      </c>
      <c r="E499" s="7">
        <v>26</v>
      </c>
      <c r="F499" s="7" t="s">
        <v>325</v>
      </c>
      <c r="G499" s="7">
        <v>20</v>
      </c>
      <c r="H499" s="210" t="s">
        <v>326</v>
      </c>
    </row>
    <row r="500" spans="1:8" x14ac:dyDescent="0.25">
      <c r="A500" s="209" t="s">
        <v>914</v>
      </c>
      <c r="B500" s="7" t="s">
        <v>334</v>
      </c>
      <c r="C500" s="7">
        <v>54</v>
      </c>
      <c r="D500" s="7" t="s">
        <v>159</v>
      </c>
      <c r="E500" s="7">
        <v>26</v>
      </c>
      <c r="F500" s="7" t="s">
        <v>325</v>
      </c>
      <c r="G500" s="7">
        <v>20</v>
      </c>
      <c r="H500" s="210" t="s">
        <v>326</v>
      </c>
    </row>
    <row r="501" spans="1:8" x14ac:dyDescent="0.25">
      <c r="A501" s="209" t="s">
        <v>907</v>
      </c>
      <c r="B501" s="7" t="s">
        <v>328</v>
      </c>
      <c r="C501" s="7">
        <v>54</v>
      </c>
      <c r="D501" s="7" t="s">
        <v>159</v>
      </c>
      <c r="E501" s="7">
        <v>26</v>
      </c>
      <c r="F501" s="7" t="s">
        <v>325</v>
      </c>
      <c r="G501" s="7">
        <v>20</v>
      </c>
      <c r="H501" s="210" t="s">
        <v>326</v>
      </c>
    </row>
    <row r="502" spans="1:8" x14ac:dyDescent="0.25">
      <c r="A502" s="209" t="s">
        <v>911</v>
      </c>
      <c r="B502" s="7" t="s">
        <v>331</v>
      </c>
      <c r="C502" s="7">
        <v>54</v>
      </c>
      <c r="D502" s="7" t="s">
        <v>159</v>
      </c>
      <c r="E502" s="7">
        <v>26</v>
      </c>
      <c r="F502" s="7" t="s">
        <v>325</v>
      </c>
      <c r="G502" s="7">
        <v>20</v>
      </c>
      <c r="H502" s="210" t="s">
        <v>326</v>
      </c>
    </row>
    <row r="503" spans="1:8" x14ac:dyDescent="0.25">
      <c r="A503" s="209" t="s">
        <v>906</v>
      </c>
      <c r="B503" s="7" t="s">
        <v>327</v>
      </c>
      <c r="C503" s="7">
        <v>54</v>
      </c>
      <c r="D503" s="7" t="s">
        <v>159</v>
      </c>
      <c r="E503" s="7">
        <v>26</v>
      </c>
      <c r="F503" s="7" t="s">
        <v>325</v>
      </c>
      <c r="G503" s="7">
        <v>20</v>
      </c>
      <c r="H503" s="210" t="s">
        <v>326</v>
      </c>
    </row>
    <row r="504" spans="1:8" x14ac:dyDescent="0.25">
      <c r="A504" s="209" t="s">
        <v>917</v>
      </c>
      <c r="B504" s="7" t="s">
        <v>337</v>
      </c>
      <c r="C504" s="7">
        <v>54</v>
      </c>
      <c r="D504" s="7" t="s">
        <v>159</v>
      </c>
      <c r="E504" s="7">
        <v>26</v>
      </c>
      <c r="F504" s="7" t="s">
        <v>325</v>
      </c>
      <c r="G504" s="7">
        <v>20</v>
      </c>
      <c r="H504" s="210" t="s">
        <v>326</v>
      </c>
    </row>
    <row r="505" spans="1:8" x14ac:dyDescent="0.25">
      <c r="A505" s="209" t="s">
        <v>915</v>
      </c>
      <c r="B505" s="7" t="s">
        <v>335</v>
      </c>
      <c r="C505" s="7">
        <v>54</v>
      </c>
      <c r="D505" s="7" t="s">
        <v>159</v>
      </c>
      <c r="E505" s="7">
        <v>26</v>
      </c>
      <c r="F505" s="7" t="s">
        <v>325</v>
      </c>
      <c r="G505" s="7">
        <v>20</v>
      </c>
      <c r="H505" s="210" t="s">
        <v>326</v>
      </c>
    </row>
    <row r="506" spans="1:8" x14ac:dyDescent="0.25">
      <c r="A506" s="209" t="s">
        <v>916</v>
      </c>
      <c r="B506" s="7" t="s">
        <v>336</v>
      </c>
      <c r="C506" s="7">
        <v>54</v>
      </c>
      <c r="D506" s="7" t="s">
        <v>159</v>
      </c>
      <c r="E506" s="7">
        <v>26</v>
      </c>
      <c r="F506" s="7" t="s">
        <v>325</v>
      </c>
      <c r="G506" s="7">
        <v>20</v>
      </c>
      <c r="H506" s="210" t="s">
        <v>326</v>
      </c>
    </row>
    <row r="507" spans="1:8" x14ac:dyDescent="0.25">
      <c r="A507" s="209" t="s">
        <v>912</v>
      </c>
      <c r="B507" s="7" t="s">
        <v>332</v>
      </c>
      <c r="C507" s="7">
        <v>54</v>
      </c>
      <c r="D507" s="7" t="s">
        <v>159</v>
      </c>
      <c r="E507" s="7">
        <v>26</v>
      </c>
      <c r="F507" s="7" t="s">
        <v>325</v>
      </c>
      <c r="G507" s="7">
        <v>20</v>
      </c>
      <c r="H507" s="210" t="s">
        <v>326</v>
      </c>
    </row>
    <row r="508" spans="1:8" x14ac:dyDescent="0.25">
      <c r="A508" s="209" t="s">
        <v>919</v>
      </c>
      <c r="B508" s="7" t="s">
        <v>356</v>
      </c>
      <c r="C508" s="7">
        <v>62</v>
      </c>
      <c r="D508" s="7" t="s">
        <v>150</v>
      </c>
      <c r="E508" s="7">
        <v>27</v>
      </c>
      <c r="F508" s="7" t="s">
        <v>303</v>
      </c>
      <c r="G508" s="7">
        <v>23</v>
      </c>
      <c r="H508" s="210" t="s">
        <v>355</v>
      </c>
    </row>
    <row r="509" spans="1:8" x14ac:dyDescent="0.25">
      <c r="A509" s="209" t="s">
        <v>918</v>
      </c>
      <c r="B509" s="7" t="s">
        <v>354</v>
      </c>
      <c r="C509" s="7">
        <v>62</v>
      </c>
      <c r="D509" s="7" t="s">
        <v>150</v>
      </c>
      <c r="E509" s="7">
        <v>27</v>
      </c>
      <c r="F509" s="7" t="s">
        <v>303</v>
      </c>
      <c r="G509" s="7">
        <v>23</v>
      </c>
      <c r="H509" s="210" t="s">
        <v>355</v>
      </c>
    </row>
    <row r="510" spans="1:8" x14ac:dyDescent="0.25">
      <c r="A510" s="209" t="s">
        <v>1129</v>
      </c>
      <c r="B510" s="7" t="s">
        <v>767</v>
      </c>
      <c r="C510" s="7">
        <v>62</v>
      </c>
      <c r="D510" s="7" t="s">
        <v>150</v>
      </c>
      <c r="E510" s="7">
        <v>27</v>
      </c>
      <c r="F510" s="7" t="s">
        <v>303</v>
      </c>
      <c r="G510" s="7">
        <v>87</v>
      </c>
      <c r="H510" s="210" t="s">
        <v>764</v>
      </c>
    </row>
    <row r="511" spans="1:8" x14ac:dyDescent="0.25">
      <c r="A511" s="209" t="s">
        <v>1128</v>
      </c>
      <c r="B511" s="7" t="s">
        <v>766</v>
      </c>
      <c r="C511" s="7">
        <v>62</v>
      </c>
      <c r="D511" s="7" t="s">
        <v>150</v>
      </c>
      <c r="E511" s="7">
        <v>27</v>
      </c>
      <c r="F511" s="7" t="s">
        <v>303</v>
      </c>
      <c r="G511" s="7">
        <v>87</v>
      </c>
      <c r="H511" s="210" t="s">
        <v>764</v>
      </c>
    </row>
    <row r="512" spans="1:8" x14ac:dyDescent="0.25">
      <c r="A512" s="209" t="s">
        <v>1127</v>
      </c>
      <c r="B512" s="7" t="s">
        <v>765</v>
      </c>
      <c r="C512" s="7">
        <v>62</v>
      </c>
      <c r="D512" s="7" t="s">
        <v>150</v>
      </c>
      <c r="E512" s="7">
        <v>27</v>
      </c>
      <c r="F512" s="7" t="s">
        <v>303</v>
      </c>
      <c r="G512" s="7">
        <v>87</v>
      </c>
      <c r="H512" s="210" t="s">
        <v>764</v>
      </c>
    </row>
    <row r="513" spans="1:8" x14ac:dyDescent="0.25">
      <c r="A513" s="209" t="s">
        <v>1130</v>
      </c>
      <c r="B513" s="7" t="s">
        <v>768</v>
      </c>
      <c r="C513" s="7">
        <v>62</v>
      </c>
      <c r="D513" s="7" t="s">
        <v>150</v>
      </c>
      <c r="E513" s="7">
        <v>27</v>
      </c>
      <c r="F513" s="7" t="s">
        <v>303</v>
      </c>
      <c r="G513" s="7">
        <v>87</v>
      </c>
      <c r="H513" s="210" t="s">
        <v>764</v>
      </c>
    </row>
    <row r="514" spans="1:8" x14ac:dyDescent="0.25">
      <c r="A514" s="209" t="s">
        <v>1131</v>
      </c>
      <c r="B514" s="7" t="s">
        <v>769</v>
      </c>
      <c r="C514" s="7">
        <v>62</v>
      </c>
      <c r="D514" s="7" t="s">
        <v>150</v>
      </c>
      <c r="E514" s="7">
        <v>27</v>
      </c>
      <c r="F514" s="7" t="s">
        <v>303</v>
      </c>
      <c r="G514" s="7">
        <v>87</v>
      </c>
      <c r="H514" s="210" t="s">
        <v>764</v>
      </c>
    </row>
    <row r="515" spans="1:8" x14ac:dyDescent="0.25">
      <c r="A515" s="209" t="s">
        <v>1149</v>
      </c>
      <c r="B515" s="7" t="s">
        <v>794</v>
      </c>
      <c r="C515" s="7">
        <v>67</v>
      </c>
      <c r="D515" s="7" t="s">
        <v>795</v>
      </c>
      <c r="E515" s="7">
        <v>28</v>
      </c>
      <c r="F515" s="7" t="s">
        <v>796</v>
      </c>
      <c r="G515" s="7">
        <v>974</v>
      </c>
      <c r="H515" s="210" t="s">
        <v>795</v>
      </c>
    </row>
    <row r="516" spans="1:8" x14ac:dyDescent="0.25">
      <c r="A516" s="209" t="s">
        <v>1155</v>
      </c>
      <c r="B516" s="7" t="s">
        <v>807</v>
      </c>
      <c r="C516" s="7">
        <v>67</v>
      </c>
      <c r="D516" s="7" t="s">
        <v>795</v>
      </c>
      <c r="E516" s="7">
        <v>28</v>
      </c>
      <c r="F516" s="7" t="s">
        <v>796</v>
      </c>
      <c r="G516" s="7">
        <v>974</v>
      </c>
      <c r="H516" s="210" t="s">
        <v>795</v>
      </c>
    </row>
    <row r="517" spans="1:8" x14ac:dyDescent="0.25">
      <c r="A517" s="209" t="s">
        <v>1161</v>
      </c>
      <c r="B517" s="7" t="s">
        <v>816</v>
      </c>
      <c r="C517" s="7">
        <v>67</v>
      </c>
      <c r="D517" s="7" t="s">
        <v>795</v>
      </c>
      <c r="E517" s="7">
        <v>28</v>
      </c>
      <c r="F517" s="7" t="s">
        <v>796</v>
      </c>
      <c r="G517" s="7">
        <v>974</v>
      </c>
      <c r="H517" s="210" t="s">
        <v>795</v>
      </c>
    </row>
    <row r="518" spans="1:8" x14ac:dyDescent="0.25">
      <c r="A518" s="209" t="s">
        <v>1171</v>
      </c>
      <c r="B518" s="7" t="s">
        <v>832</v>
      </c>
      <c r="C518" s="7">
        <v>67</v>
      </c>
      <c r="D518" s="7" t="s">
        <v>795</v>
      </c>
      <c r="E518" s="7">
        <v>28</v>
      </c>
      <c r="F518" s="7" t="s">
        <v>796</v>
      </c>
      <c r="G518" s="7">
        <v>974</v>
      </c>
      <c r="H518" s="210" t="s">
        <v>795</v>
      </c>
    </row>
    <row r="519" spans="1:8" ht="15.75" thickBot="1" x14ac:dyDescent="0.3">
      <c r="A519" s="211" t="s">
        <v>1160</v>
      </c>
      <c r="B519" s="212" t="s">
        <v>814</v>
      </c>
      <c r="C519" s="212">
        <v>69</v>
      </c>
      <c r="D519" s="212" t="s">
        <v>815</v>
      </c>
      <c r="E519" s="212">
        <v>30</v>
      </c>
      <c r="F519" s="212" t="s">
        <v>808</v>
      </c>
      <c r="G519" s="212">
        <v>975</v>
      </c>
      <c r="H519" s="213" t="s">
        <v>809</v>
      </c>
    </row>
  </sheetData>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AN519"/>
  <sheetViews>
    <sheetView topLeftCell="V1" workbookViewId="0">
      <selection activeCell="AE1" sqref="X1:AE1048576"/>
    </sheetView>
  </sheetViews>
  <sheetFormatPr baseColWidth="10" defaultColWidth="11.42578125" defaultRowHeight="12.75" x14ac:dyDescent="0.2"/>
  <cols>
    <col min="1" max="1" width="19.42578125" style="4" bestFit="1" customWidth="1"/>
    <col min="2" max="2" width="2.140625" style="4" customWidth="1"/>
    <col min="3" max="3" width="24.28515625" style="4" bestFit="1" customWidth="1"/>
    <col min="4" max="4" width="8" style="4" bestFit="1" customWidth="1"/>
    <col min="5" max="5" width="2.5703125" style="4" customWidth="1"/>
    <col min="6" max="6" width="19" style="4" bestFit="1" customWidth="1"/>
    <col min="7" max="7" width="8.85546875" style="4" customWidth="1"/>
    <col min="8" max="8" width="36.42578125" style="4" bestFit="1" customWidth="1"/>
    <col min="9" max="9" width="1.42578125" style="4" customWidth="1"/>
    <col min="10" max="10" width="12.28515625" style="4" bestFit="1" customWidth="1"/>
    <col min="11" max="11" width="2" style="4" customWidth="1"/>
    <col min="12" max="12" width="18.5703125" style="4" customWidth="1"/>
    <col min="13" max="13" width="1.85546875" style="4" customWidth="1"/>
    <col min="14" max="14" width="21" style="4" bestFit="1" customWidth="1"/>
    <col min="15" max="15" width="1.85546875" style="4" customWidth="1"/>
    <col min="16" max="16" width="23.5703125" style="4" customWidth="1"/>
    <col min="17" max="17" width="1.7109375" style="4" customWidth="1"/>
    <col min="18" max="18" width="23.5703125" style="4" customWidth="1"/>
    <col min="19" max="19" width="2.42578125" style="4" customWidth="1"/>
    <col min="20" max="20" width="14.7109375" style="4" customWidth="1"/>
    <col min="21" max="21" width="2.5703125" style="4" customWidth="1"/>
    <col min="22" max="22" width="9.140625" style="4" bestFit="1" customWidth="1"/>
    <col min="23" max="23" width="2.140625" style="4" customWidth="1"/>
    <col min="24" max="24" width="15.140625" style="501" customWidth="1"/>
    <col min="25" max="25" width="36.7109375" style="4" bestFit="1" customWidth="1"/>
    <col min="26" max="26" width="7" style="4" customWidth="1"/>
    <col min="27" max="27" width="22.5703125" style="4" bestFit="1" customWidth="1"/>
    <col min="28" max="28" width="6.85546875" style="4" customWidth="1"/>
    <col min="29" max="29" width="20.5703125" style="4" bestFit="1" customWidth="1"/>
    <col min="30" max="30" width="7.85546875" style="4" customWidth="1"/>
    <col min="31" max="31" width="20.5703125" style="4" customWidth="1"/>
    <col min="32" max="32" width="2.28515625" style="4" customWidth="1"/>
    <col min="33" max="33" width="11.42578125" style="4"/>
    <col min="34" max="34" width="2.5703125" style="4" customWidth="1"/>
    <col min="35" max="35" width="12.85546875" style="4" customWidth="1"/>
    <col min="36" max="36" width="2.5703125" style="4" customWidth="1"/>
    <col min="37" max="37" width="16.42578125" style="4" customWidth="1"/>
    <col min="38" max="38" width="2.42578125" style="4" customWidth="1"/>
    <col min="39" max="39" width="36.7109375" style="4" bestFit="1" customWidth="1"/>
    <col min="40" max="40" width="15.140625" style="4" customWidth="1"/>
    <col min="41" max="16384" width="11.42578125" style="4"/>
  </cols>
  <sheetData>
    <row r="1" spans="1:40" s="175" customFormat="1" ht="24" customHeight="1" x14ac:dyDescent="0.25">
      <c r="A1" s="174" t="s">
        <v>8</v>
      </c>
      <c r="C1" s="176" t="s">
        <v>155</v>
      </c>
      <c r="D1" s="177" t="s">
        <v>160</v>
      </c>
      <c r="F1" s="178" t="s">
        <v>176</v>
      </c>
      <c r="G1" s="179" t="s">
        <v>178</v>
      </c>
      <c r="H1" s="180" t="s">
        <v>177</v>
      </c>
      <c r="J1" s="174" t="s">
        <v>163</v>
      </c>
      <c r="L1" s="174" t="s">
        <v>162</v>
      </c>
      <c r="N1" s="174" t="s">
        <v>189</v>
      </c>
      <c r="P1" s="174" t="s">
        <v>2</v>
      </c>
      <c r="Q1" s="469"/>
      <c r="R1" s="174" t="s">
        <v>1519</v>
      </c>
      <c r="T1" s="174" t="s">
        <v>116</v>
      </c>
      <c r="V1" s="174" t="s">
        <v>117</v>
      </c>
      <c r="X1" s="206" t="s">
        <v>198</v>
      </c>
      <c r="Y1" s="207" t="s">
        <v>199</v>
      </c>
      <c r="Z1" s="208" t="s">
        <v>200</v>
      </c>
      <c r="AA1" s="207" t="s">
        <v>201</v>
      </c>
      <c r="AB1" s="208" t="s">
        <v>202</v>
      </c>
      <c r="AC1" s="207" t="s">
        <v>203</v>
      </c>
      <c r="AD1" s="208" t="s">
        <v>204</v>
      </c>
      <c r="AE1" s="177" t="s">
        <v>205</v>
      </c>
      <c r="AG1" s="174" t="s">
        <v>1462</v>
      </c>
      <c r="AI1" s="174" t="s">
        <v>1369</v>
      </c>
      <c r="AJ1" s="469"/>
      <c r="AK1" s="174" t="s">
        <v>1480</v>
      </c>
      <c r="AM1" s="502" t="s">
        <v>1469</v>
      </c>
      <c r="AN1" s="503" t="s">
        <v>198</v>
      </c>
    </row>
    <row r="2" spans="1:40" ht="14.25" customHeight="1" x14ac:dyDescent="0.2">
      <c r="A2" s="472" t="s">
        <v>1464</v>
      </c>
      <c r="C2" s="375" t="s">
        <v>1464</v>
      </c>
      <c r="D2" s="374"/>
      <c r="F2" s="473" t="s">
        <v>1464</v>
      </c>
      <c r="G2" s="376"/>
      <c r="H2" s="377"/>
      <c r="I2" s="124"/>
      <c r="J2" s="472" t="s">
        <v>1464</v>
      </c>
      <c r="K2" s="175"/>
      <c r="L2" s="472" t="s">
        <v>1464</v>
      </c>
      <c r="M2" s="175"/>
      <c r="N2" s="472" t="s">
        <v>1464</v>
      </c>
      <c r="P2" s="472" t="s">
        <v>1464</v>
      </c>
      <c r="Q2" s="495"/>
      <c r="R2" s="472" t="s">
        <v>1464</v>
      </c>
      <c r="T2" s="472" t="s">
        <v>1464</v>
      </c>
      <c r="V2" s="472" t="s">
        <v>1464</v>
      </c>
      <c r="X2" s="471" t="s">
        <v>1468</v>
      </c>
      <c r="Y2" s="469" t="s">
        <v>179</v>
      </c>
      <c r="Z2" s="470" t="s">
        <v>179</v>
      </c>
      <c r="AA2" s="469" t="s">
        <v>179</v>
      </c>
      <c r="AB2" s="470" t="s">
        <v>179</v>
      </c>
      <c r="AC2" s="469" t="s">
        <v>179</v>
      </c>
      <c r="AD2" s="470" t="s">
        <v>179</v>
      </c>
      <c r="AE2" s="374" t="s">
        <v>179</v>
      </c>
      <c r="AG2" s="474" t="s">
        <v>1464</v>
      </c>
      <c r="AI2" s="474" t="s">
        <v>1464</v>
      </c>
      <c r="AJ2" s="482"/>
      <c r="AK2" s="474" t="s">
        <v>1464</v>
      </c>
      <c r="AM2" s="129" t="s">
        <v>698</v>
      </c>
      <c r="AN2" s="504" t="s">
        <v>1080</v>
      </c>
    </row>
    <row r="3" spans="1:40" x14ac:dyDescent="0.2">
      <c r="A3" s="127" t="s">
        <v>14</v>
      </c>
      <c r="C3" s="129" t="s">
        <v>141</v>
      </c>
      <c r="D3" s="130">
        <v>50</v>
      </c>
      <c r="F3" s="134" t="s">
        <v>1486</v>
      </c>
      <c r="G3" s="142" t="s">
        <v>14</v>
      </c>
      <c r="H3" s="135" t="s">
        <v>1487</v>
      </c>
      <c r="I3" s="124"/>
      <c r="J3" s="138" t="s">
        <v>164</v>
      </c>
      <c r="L3" s="127" t="s">
        <v>196</v>
      </c>
      <c r="N3" s="127" t="s">
        <v>1377</v>
      </c>
      <c r="P3" s="127" t="s">
        <v>4</v>
      </c>
      <c r="Q3" s="7"/>
      <c r="R3" s="127" t="s">
        <v>1530</v>
      </c>
      <c r="T3" s="127">
        <v>2019</v>
      </c>
      <c r="V3" s="140" t="s">
        <v>97</v>
      </c>
      <c r="X3" s="209" t="s">
        <v>1327</v>
      </c>
      <c r="Y3" s="7" t="s">
        <v>653</v>
      </c>
      <c r="Z3" s="7">
        <v>55</v>
      </c>
      <c r="AA3" s="7" t="s">
        <v>145</v>
      </c>
      <c r="AB3" s="7">
        <v>1</v>
      </c>
      <c r="AC3" s="7" t="s">
        <v>649</v>
      </c>
      <c r="AD3" s="7">
        <v>67</v>
      </c>
      <c r="AE3" s="210" t="s">
        <v>650</v>
      </c>
      <c r="AG3" s="127" t="s">
        <v>1463</v>
      </c>
      <c r="AI3" s="127" t="s">
        <v>1465</v>
      </c>
      <c r="AJ3" s="7"/>
      <c r="AK3" s="483" t="s">
        <v>1481</v>
      </c>
      <c r="AM3" s="129" t="s">
        <v>654</v>
      </c>
      <c r="AN3" s="504" t="s">
        <v>1328</v>
      </c>
    </row>
    <row r="4" spans="1:40" ht="13.5" thickBot="1" x14ac:dyDescent="0.25">
      <c r="A4" s="128" t="s">
        <v>103</v>
      </c>
      <c r="C4" s="129" t="s">
        <v>142</v>
      </c>
      <c r="D4" s="130">
        <v>51</v>
      </c>
      <c r="F4" s="134" t="s">
        <v>1488</v>
      </c>
      <c r="G4" s="142" t="s">
        <v>14</v>
      </c>
      <c r="H4" s="135" t="s">
        <v>1489</v>
      </c>
      <c r="I4" s="124"/>
      <c r="J4" s="138" t="s">
        <v>1380</v>
      </c>
      <c r="L4" s="127" t="s">
        <v>197</v>
      </c>
      <c r="N4" s="127" t="s">
        <v>190</v>
      </c>
      <c r="P4" s="127" t="s">
        <v>5</v>
      </c>
      <c r="Q4" s="7"/>
      <c r="R4" s="127" t="s">
        <v>1531</v>
      </c>
      <c r="T4" s="127">
        <v>2020</v>
      </c>
      <c r="V4" s="140" t="s">
        <v>118</v>
      </c>
      <c r="X4" s="209" t="s">
        <v>1324</v>
      </c>
      <c r="Y4" s="7" t="s">
        <v>648</v>
      </c>
      <c r="Z4" s="7">
        <v>55</v>
      </c>
      <c r="AA4" s="7" t="s">
        <v>145</v>
      </c>
      <c r="AB4" s="7">
        <v>1</v>
      </c>
      <c r="AC4" s="7" t="s">
        <v>649</v>
      </c>
      <c r="AD4" s="7">
        <v>67</v>
      </c>
      <c r="AE4" s="210" t="s">
        <v>650</v>
      </c>
      <c r="AG4" s="128" t="s">
        <v>165</v>
      </c>
      <c r="AI4" s="127" t="s">
        <v>1548</v>
      </c>
      <c r="AJ4" s="7"/>
      <c r="AK4" s="127" t="s">
        <v>1482</v>
      </c>
      <c r="AM4" s="129" t="s">
        <v>829</v>
      </c>
      <c r="AN4" s="504" t="s">
        <v>1169</v>
      </c>
    </row>
    <row r="5" spans="1:40" ht="13.5" thickBot="1" x14ac:dyDescent="0.25">
      <c r="C5" s="129" t="s">
        <v>143</v>
      </c>
      <c r="D5" s="130">
        <v>52</v>
      </c>
      <c r="F5" s="134" t="s">
        <v>1490</v>
      </c>
      <c r="G5" s="142" t="s">
        <v>14</v>
      </c>
      <c r="H5" s="135" t="s">
        <v>1491</v>
      </c>
      <c r="I5" s="124"/>
      <c r="J5" s="139" t="s">
        <v>165</v>
      </c>
      <c r="L5" s="127" t="s">
        <v>194</v>
      </c>
      <c r="N5" s="128" t="s">
        <v>1528</v>
      </c>
      <c r="P5" s="128" t="s">
        <v>14</v>
      </c>
      <c r="Q5" s="7"/>
      <c r="R5" s="128" t="s">
        <v>1532</v>
      </c>
      <c r="T5" s="127">
        <v>2021</v>
      </c>
      <c r="V5" s="140" t="s">
        <v>119</v>
      </c>
      <c r="X5" s="209" t="s">
        <v>1326</v>
      </c>
      <c r="Y5" s="7" t="s">
        <v>652</v>
      </c>
      <c r="Z5" s="7">
        <v>55</v>
      </c>
      <c r="AA5" s="7" t="s">
        <v>145</v>
      </c>
      <c r="AB5" s="7">
        <v>1</v>
      </c>
      <c r="AC5" s="7" t="s">
        <v>649</v>
      </c>
      <c r="AD5" s="7">
        <v>67</v>
      </c>
      <c r="AE5" s="210" t="s">
        <v>650</v>
      </c>
      <c r="AI5" s="127" t="s">
        <v>1549</v>
      </c>
      <c r="AJ5" s="7"/>
      <c r="AK5" s="127" t="s">
        <v>1483</v>
      </c>
      <c r="AM5" s="129" t="s">
        <v>471</v>
      </c>
      <c r="AN5" s="504" t="s">
        <v>971</v>
      </c>
    </row>
    <row r="6" spans="1:40" ht="13.5" thickBot="1" x14ac:dyDescent="0.25">
      <c r="C6" s="129" t="s">
        <v>144</v>
      </c>
      <c r="D6" s="130">
        <v>53</v>
      </c>
      <c r="F6" s="134" t="s">
        <v>1552</v>
      </c>
      <c r="G6" s="142" t="s">
        <v>14</v>
      </c>
      <c r="H6" s="135" t="s">
        <v>1553</v>
      </c>
      <c r="I6" s="124"/>
      <c r="J6" s="124"/>
      <c r="L6" s="128" t="s">
        <v>195</v>
      </c>
      <c r="T6" s="127">
        <v>2022</v>
      </c>
      <c r="V6" s="140" t="s">
        <v>120</v>
      </c>
      <c r="X6" s="209" t="s">
        <v>1325</v>
      </c>
      <c r="Y6" s="7" t="s">
        <v>651</v>
      </c>
      <c r="Z6" s="7">
        <v>55</v>
      </c>
      <c r="AA6" s="7" t="s">
        <v>145</v>
      </c>
      <c r="AB6" s="7">
        <v>1</v>
      </c>
      <c r="AC6" s="7" t="s">
        <v>649</v>
      </c>
      <c r="AD6" s="7">
        <v>67</v>
      </c>
      <c r="AE6" s="210" t="s">
        <v>650</v>
      </c>
      <c r="AI6" s="127" t="s">
        <v>1550</v>
      </c>
      <c r="AK6" s="127" t="s">
        <v>1484</v>
      </c>
      <c r="AM6" s="129" t="s">
        <v>831</v>
      </c>
      <c r="AN6" s="504" t="s">
        <v>1356</v>
      </c>
    </row>
    <row r="7" spans="1:40" ht="13.5" thickBot="1" x14ac:dyDescent="0.25">
      <c r="C7" s="131" t="s">
        <v>159</v>
      </c>
      <c r="D7" s="130">
        <v>54</v>
      </c>
      <c r="F7" s="134" t="s">
        <v>1492</v>
      </c>
      <c r="G7" s="142" t="s">
        <v>14</v>
      </c>
      <c r="H7" s="135" t="s">
        <v>1493</v>
      </c>
      <c r="I7" s="124"/>
      <c r="J7" s="124"/>
      <c r="T7" s="127">
        <v>2023</v>
      </c>
      <c r="V7" s="140" t="s">
        <v>121</v>
      </c>
      <c r="X7" s="209" t="s">
        <v>1331</v>
      </c>
      <c r="Y7" s="7" t="s">
        <v>658</v>
      </c>
      <c r="Z7" s="7">
        <v>55</v>
      </c>
      <c r="AA7" s="7" t="s">
        <v>145</v>
      </c>
      <c r="AB7" s="7">
        <v>1</v>
      </c>
      <c r="AC7" s="7" t="s">
        <v>649</v>
      </c>
      <c r="AD7" s="7">
        <v>68</v>
      </c>
      <c r="AE7" s="210" t="s">
        <v>655</v>
      </c>
      <c r="AI7" s="127" t="s">
        <v>1551</v>
      </c>
      <c r="AK7" s="128" t="s">
        <v>1542</v>
      </c>
      <c r="AM7" s="129" t="s">
        <v>226</v>
      </c>
      <c r="AN7" s="504" t="s">
        <v>1181</v>
      </c>
    </row>
    <row r="8" spans="1:40" ht="13.5" thickBot="1" x14ac:dyDescent="0.25">
      <c r="C8" s="129" t="s">
        <v>145</v>
      </c>
      <c r="D8" s="130">
        <v>55</v>
      </c>
      <c r="F8" s="134" t="s">
        <v>1494</v>
      </c>
      <c r="G8" s="142" t="s">
        <v>14</v>
      </c>
      <c r="H8" s="135" t="s">
        <v>1495</v>
      </c>
      <c r="I8" s="124"/>
      <c r="J8" s="124"/>
      <c r="K8" s="126"/>
      <c r="T8" s="127">
        <v>2024</v>
      </c>
      <c r="V8" s="140" t="s">
        <v>122</v>
      </c>
      <c r="X8" s="209" t="s">
        <v>1328</v>
      </c>
      <c r="Y8" s="7" t="s">
        <v>654</v>
      </c>
      <c r="Z8" s="7">
        <v>55</v>
      </c>
      <c r="AA8" s="7" t="s">
        <v>145</v>
      </c>
      <c r="AB8" s="7">
        <v>1</v>
      </c>
      <c r="AC8" s="7" t="s">
        <v>649</v>
      </c>
      <c r="AD8" s="7">
        <v>68</v>
      </c>
      <c r="AE8" s="210" t="s">
        <v>655</v>
      </c>
      <c r="AI8" s="128" t="s">
        <v>1466</v>
      </c>
      <c r="AM8" s="129" t="s">
        <v>571</v>
      </c>
      <c r="AN8" s="504" t="s">
        <v>1309</v>
      </c>
    </row>
    <row r="9" spans="1:40" x14ac:dyDescent="0.2">
      <c r="C9" s="129" t="s">
        <v>146</v>
      </c>
      <c r="D9" s="130">
        <v>56</v>
      </c>
      <c r="F9" s="134" t="s">
        <v>1496</v>
      </c>
      <c r="G9" s="142" t="s">
        <v>14</v>
      </c>
      <c r="H9" s="135" t="s">
        <v>1497</v>
      </c>
      <c r="I9" s="124"/>
      <c r="J9" s="124"/>
      <c r="K9" s="126"/>
      <c r="T9" s="127">
        <v>2025</v>
      </c>
      <c r="V9" s="140" t="s">
        <v>123</v>
      </c>
      <c r="X9" s="209" t="s">
        <v>1329</v>
      </c>
      <c r="Y9" s="7" t="s">
        <v>656</v>
      </c>
      <c r="Z9" s="7">
        <v>55</v>
      </c>
      <c r="AA9" s="7" t="s">
        <v>145</v>
      </c>
      <c r="AB9" s="7">
        <v>1</v>
      </c>
      <c r="AC9" s="7" t="s">
        <v>649</v>
      </c>
      <c r="AD9" s="7">
        <v>68</v>
      </c>
      <c r="AE9" s="210" t="s">
        <v>655</v>
      </c>
      <c r="AM9" s="129" t="s">
        <v>535</v>
      </c>
      <c r="AN9" s="504" t="s">
        <v>993</v>
      </c>
    </row>
    <row r="10" spans="1:40" ht="13.5" thickBot="1" x14ac:dyDescent="0.25">
      <c r="C10" s="131" t="s">
        <v>156</v>
      </c>
      <c r="D10" s="130">
        <v>57</v>
      </c>
      <c r="F10" s="134" t="s">
        <v>1498</v>
      </c>
      <c r="G10" s="142" t="s">
        <v>14</v>
      </c>
      <c r="H10" s="135" t="s">
        <v>1499</v>
      </c>
      <c r="I10" s="124"/>
      <c r="J10" s="124"/>
      <c r="T10" s="127">
        <v>2026</v>
      </c>
      <c r="V10" s="140" t="s">
        <v>124</v>
      </c>
      <c r="X10" s="209" t="s">
        <v>1330</v>
      </c>
      <c r="Y10" s="7" t="s">
        <v>657</v>
      </c>
      <c r="Z10" s="7">
        <v>55</v>
      </c>
      <c r="AA10" s="7" t="s">
        <v>145</v>
      </c>
      <c r="AB10" s="7">
        <v>1</v>
      </c>
      <c r="AC10" s="7" t="s">
        <v>649</v>
      </c>
      <c r="AD10" s="7">
        <v>68</v>
      </c>
      <c r="AE10" s="210" t="s">
        <v>655</v>
      </c>
      <c r="AM10" s="129" t="s">
        <v>597</v>
      </c>
      <c r="AN10" s="504" t="s">
        <v>1029</v>
      </c>
    </row>
    <row r="11" spans="1:40" x14ac:dyDescent="0.2">
      <c r="C11" s="129" t="s">
        <v>147</v>
      </c>
      <c r="D11" s="130">
        <v>58</v>
      </c>
      <c r="F11" s="134" t="s">
        <v>1500</v>
      </c>
      <c r="G11" s="142" t="s">
        <v>14</v>
      </c>
      <c r="H11" s="135" t="s">
        <v>1501</v>
      </c>
      <c r="I11" s="124"/>
      <c r="J11" s="124"/>
      <c r="T11" s="127">
        <v>2027</v>
      </c>
      <c r="V11" s="140" t="s">
        <v>125</v>
      </c>
      <c r="X11" s="209" t="s">
        <v>1222</v>
      </c>
      <c r="Y11" s="7" t="s">
        <v>364</v>
      </c>
      <c r="Z11" s="7">
        <v>62</v>
      </c>
      <c r="AA11" s="7" t="s">
        <v>150</v>
      </c>
      <c r="AB11" s="7">
        <v>2</v>
      </c>
      <c r="AC11" s="7" t="s">
        <v>357</v>
      </c>
      <c r="AD11" s="7">
        <v>24</v>
      </c>
      <c r="AE11" s="210" t="s">
        <v>358</v>
      </c>
      <c r="AI11" s="174" t="s">
        <v>1369</v>
      </c>
      <c r="AM11" s="129" t="s">
        <v>691</v>
      </c>
      <c r="AN11" s="504" t="s">
        <v>1076</v>
      </c>
    </row>
    <row r="12" spans="1:40" x14ac:dyDescent="0.2">
      <c r="C12" s="129" t="s">
        <v>148</v>
      </c>
      <c r="D12" s="130">
        <v>59</v>
      </c>
      <c r="F12" s="134" t="s">
        <v>1556</v>
      </c>
      <c r="G12" s="142" t="s">
        <v>14</v>
      </c>
      <c r="H12" s="135" t="s">
        <v>1502</v>
      </c>
      <c r="I12" s="124"/>
      <c r="J12" s="124"/>
      <c r="T12" s="127">
        <v>2028</v>
      </c>
      <c r="V12" s="140" t="s">
        <v>126</v>
      </c>
      <c r="X12" s="209" t="s">
        <v>1220</v>
      </c>
      <c r="Y12" s="7" t="s">
        <v>362</v>
      </c>
      <c r="Z12" s="7">
        <v>62</v>
      </c>
      <c r="AA12" s="7" t="s">
        <v>150</v>
      </c>
      <c r="AB12" s="7">
        <v>2</v>
      </c>
      <c r="AC12" s="7" t="s">
        <v>357</v>
      </c>
      <c r="AD12" s="7">
        <v>24</v>
      </c>
      <c r="AE12" s="210" t="s">
        <v>358</v>
      </c>
      <c r="AI12" s="474" t="s">
        <v>1464</v>
      </c>
      <c r="AM12" s="129" t="s">
        <v>380</v>
      </c>
      <c r="AN12" s="504" t="s">
        <v>931</v>
      </c>
    </row>
    <row r="13" spans="1:40" x14ac:dyDescent="0.2">
      <c r="C13" s="131" t="s">
        <v>157</v>
      </c>
      <c r="D13" s="130">
        <v>60</v>
      </c>
      <c r="F13" s="134" t="s">
        <v>1503</v>
      </c>
      <c r="G13" s="142" t="s">
        <v>14</v>
      </c>
      <c r="H13" s="135" t="s">
        <v>1504</v>
      </c>
      <c r="I13" s="124"/>
      <c r="J13" s="124"/>
      <c r="T13" s="127">
        <v>2029</v>
      </c>
      <c r="V13" s="140" t="s">
        <v>127</v>
      </c>
      <c r="X13" s="209" t="s">
        <v>1221</v>
      </c>
      <c r="Y13" s="7" t="s">
        <v>363</v>
      </c>
      <c r="Z13" s="7">
        <v>62</v>
      </c>
      <c r="AA13" s="7" t="s">
        <v>150</v>
      </c>
      <c r="AB13" s="7">
        <v>2</v>
      </c>
      <c r="AC13" s="7" t="s">
        <v>357</v>
      </c>
      <c r="AD13" s="7">
        <v>24</v>
      </c>
      <c r="AE13" s="210" t="s">
        <v>358</v>
      </c>
      <c r="AI13" s="127" t="s">
        <v>1465</v>
      </c>
      <c r="AM13" s="129" t="s">
        <v>692</v>
      </c>
      <c r="AN13" s="504" t="s">
        <v>1077</v>
      </c>
    </row>
    <row r="14" spans="1:40" x14ac:dyDescent="0.2">
      <c r="C14" s="129" t="s">
        <v>149</v>
      </c>
      <c r="D14" s="130">
        <v>61</v>
      </c>
      <c r="F14" s="134" t="s">
        <v>1505</v>
      </c>
      <c r="G14" s="142" t="s">
        <v>14</v>
      </c>
      <c r="H14" s="135" t="s">
        <v>1506</v>
      </c>
      <c r="I14" s="124"/>
      <c r="J14" s="124"/>
      <c r="T14" s="127">
        <v>2030</v>
      </c>
      <c r="V14" s="140" t="s">
        <v>128</v>
      </c>
      <c r="X14" s="209" t="s">
        <v>1218</v>
      </c>
      <c r="Y14" s="7" t="s">
        <v>360</v>
      </c>
      <c r="Z14" s="7">
        <v>62</v>
      </c>
      <c r="AA14" s="7" t="s">
        <v>150</v>
      </c>
      <c r="AB14" s="7">
        <v>2</v>
      </c>
      <c r="AC14" s="7" t="s">
        <v>357</v>
      </c>
      <c r="AD14" s="7">
        <v>24</v>
      </c>
      <c r="AE14" s="210" t="s">
        <v>358</v>
      </c>
      <c r="AI14" s="127" t="s">
        <v>1466</v>
      </c>
      <c r="AM14" s="129" t="s">
        <v>659</v>
      </c>
      <c r="AN14" s="504" t="s">
        <v>1060</v>
      </c>
    </row>
    <row r="15" spans="1:40" ht="13.5" thickBot="1" x14ac:dyDescent="0.25">
      <c r="C15" s="129" t="s">
        <v>150</v>
      </c>
      <c r="D15" s="130">
        <v>62</v>
      </c>
      <c r="F15" s="134" t="s">
        <v>1507</v>
      </c>
      <c r="G15" s="142" t="s">
        <v>14</v>
      </c>
      <c r="H15" s="135" t="s">
        <v>1508</v>
      </c>
      <c r="I15" s="124"/>
      <c r="J15" s="124"/>
      <c r="T15" s="127">
        <v>2031</v>
      </c>
      <c r="V15" s="140" t="s">
        <v>129</v>
      </c>
      <c r="X15" s="209" t="s">
        <v>1217</v>
      </c>
      <c r="Y15" s="7" t="s">
        <v>359</v>
      </c>
      <c r="Z15" s="7">
        <v>62</v>
      </c>
      <c r="AA15" s="7" t="s">
        <v>150</v>
      </c>
      <c r="AB15" s="7">
        <v>2</v>
      </c>
      <c r="AC15" s="7" t="s">
        <v>357</v>
      </c>
      <c r="AD15" s="7">
        <v>24</v>
      </c>
      <c r="AE15" s="210" t="s">
        <v>358</v>
      </c>
      <c r="AI15" s="128" t="s">
        <v>1551</v>
      </c>
      <c r="AM15" s="129" t="s">
        <v>517</v>
      </c>
      <c r="AN15" s="504" t="s">
        <v>1284</v>
      </c>
    </row>
    <row r="16" spans="1:40" x14ac:dyDescent="0.2">
      <c r="C16" s="131" t="s">
        <v>158</v>
      </c>
      <c r="D16" s="130">
        <v>63</v>
      </c>
      <c r="F16" s="134" t="s">
        <v>1509</v>
      </c>
      <c r="G16" s="142" t="s">
        <v>14</v>
      </c>
      <c r="H16" s="135" t="s">
        <v>1510</v>
      </c>
      <c r="I16" s="124"/>
      <c r="J16" s="124"/>
      <c r="T16" s="127">
        <v>2032</v>
      </c>
      <c r="V16" s="140" t="s">
        <v>130</v>
      </c>
      <c r="X16" s="209" t="s">
        <v>1223</v>
      </c>
      <c r="Y16" s="7" t="s">
        <v>365</v>
      </c>
      <c r="Z16" s="7">
        <v>62</v>
      </c>
      <c r="AA16" s="7" t="s">
        <v>150</v>
      </c>
      <c r="AB16" s="7">
        <v>2</v>
      </c>
      <c r="AC16" s="7" t="s">
        <v>357</v>
      </c>
      <c r="AD16" s="7">
        <v>24</v>
      </c>
      <c r="AE16" s="210" t="s">
        <v>358</v>
      </c>
      <c r="AM16" s="129" t="s">
        <v>746</v>
      </c>
      <c r="AN16" s="504" t="s">
        <v>1342</v>
      </c>
    </row>
    <row r="17" spans="3:40" x14ac:dyDescent="0.2">
      <c r="C17" s="129" t="s">
        <v>151</v>
      </c>
      <c r="D17" s="130">
        <v>64</v>
      </c>
      <c r="F17" s="134" t="s">
        <v>1511</v>
      </c>
      <c r="G17" s="142" t="s">
        <v>14</v>
      </c>
      <c r="H17" s="135" t="s">
        <v>1512</v>
      </c>
      <c r="I17" s="124"/>
      <c r="J17" s="124"/>
      <c r="T17" s="127">
        <v>2033</v>
      </c>
      <c r="V17" s="140" t="s">
        <v>131</v>
      </c>
      <c r="X17" s="209" t="s">
        <v>1219</v>
      </c>
      <c r="Y17" s="7" t="s">
        <v>361</v>
      </c>
      <c r="Z17" s="7">
        <v>62</v>
      </c>
      <c r="AA17" s="7" t="s">
        <v>150</v>
      </c>
      <c r="AB17" s="7">
        <v>2</v>
      </c>
      <c r="AC17" s="7" t="s">
        <v>357</v>
      </c>
      <c r="AD17" s="7">
        <v>24</v>
      </c>
      <c r="AE17" s="210" t="s">
        <v>358</v>
      </c>
      <c r="AM17" s="129" t="s">
        <v>599</v>
      </c>
      <c r="AN17" s="504" t="s">
        <v>1030</v>
      </c>
    </row>
    <row r="18" spans="3:40" x14ac:dyDescent="0.2">
      <c r="C18" s="131" t="s">
        <v>152</v>
      </c>
      <c r="D18" s="130">
        <v>65</v>
      </c>
      <c r="F18" s="134" t="s">
        <v>1513</v>
      </c>
      <c r="G18" s="142" t="s">
        <v>14</v>
      </c>
      <c r="H18" s="135" t="s">
        <v>1514</v>
      </c>
      <c r="I18" s="124"/>
      <c r="J18" s="124"/>
      <c r="K18" s="126"/>
      <c r="T18" s="127">
        <v>2034</v>
      </c>
      <c r="V18" s="140" t="s">
        <v>132</v>
      </c>
      <c r="X18" s="209" t="s">
        <v>1355</v>
      </c>
      <c r="Y18" s="7" t="s">
        <v>828</v>
      </c>
      <c r="Z18" s="7">
        <v>62</v>
      </c>
      <c r="AA18" s="7" t="s">
        <v>150</v>
      </c>
      <c r="AB18" s="7">
        <v>2</v>
      </c>
      <c r="AC18" s="7" t="s">
        <v>357</v>
      </c>
      <c r="AD18" s="7">
        <v>24</v>
      </c>
      <c r="AE18" s="210" t="s">
        <v>358</v>
      </c>
      <c r="AM18" s="129" t="s">
        <v>573</v>
      </c>
      <c r="AN18" s="504" t="s">
        <v>1310</v>
      </c>
    </row>
    <row r="19" spans="3:40" x14ac:dyDescent="0.2">
      <c r="C19" s="129" t="s">
        <v>153</v>
      </c>
      <c r="D19" s="130">
        <v>66</v>
      </c>
      <c r="F19" s="134" t="s">
        <v>1515</v>
      </c>
      <c r="G19" s="142" t="s">
        <v>14</v>
      </c>
      <c r="H19" s="135" t="s">
        <v>1516</v>
      </c>
      <c r="I19" s="124"/>
      <c r="J19" s="124"/>
      <c r="T19" s="127">
        <v>2035</v>
      </c>
      <c r="V19" s="140" t="s">
        <v>133</v>
      </c>
      <c r="X19" s="209" t="s">
        <v>1357</v>
      </c>
      <c r="Y19" s="7" t="s">
        <v>835</v>
      </c>
      <c r="Z19" s="7">
        <v>62</v>
      </c>
      <c r="AA19" s="7" t="s">
        <v>150</v>
      </c>
      <c r="AB19" s="7">
        <v>2</v>
      </c>
      <c r="AC19" s="7" t="s">
        <v>357</v>
      </c>
      <c r="AD19" s="7">
        <v>24</v>
      </c>
      <c r="AE19" s="210" t="s">
        <v>358</v>
      </c>
      <c r="AM19" s="129" t="s">
        <v>794</v>
      </c>
      <c r="AN19" s="504" t="s">
        <v>1149</v>
      </c>
    </row>
    <row r="20" spans="3:40" ht="13.5" thickBot="1" x14ac:dyDescent="0.25">
      <c r="C20" s="132" t="s">
        <v>154</v>
      </c>
      <c r="D20" s="133">
        <v>67</v>
      </c>
      <c r="F20" s="134" t="s">
        <v>1517</v>
      </c>
      <c r="G20" s="142" t="s">
        <v>14</v>
      </c>
      <c r="H20" s="135" t="s">
        <v>1518</v>
      </c>
      <c r="J20" s="124"/>
      <c r="K20" s="126"/>
      <c r="T20" s="127">
        <v>2036</v>
      </c>
      <c r="V20" s="140" t="s">
        <v>134</v>
      </c>
      <c r="X20" s="209" t="s">
        <v>1233</v>
      </c>
      <c r="Y20" s="7" t="s">
        <v>429</v>
      </c>
      <c r="Z20" s="7">
        <v>62</v>
      </c>
      <c r="AA20" s="7" t="s">
        <v>150</v>
      </c>
      <c r="AB20" s="7">
        <v>2</v>
      </c>
      <c r="AC20" s="7" t="s">
        <v>357</v>
      </c>
      <c r="AD20" s="7">
        <v>33</v>
      </c>
      <c r="AE20" s="210" t="s">
        <v>425</v>
      </c>
      <c r="AM20" s="129" t="s">
        <v>789</v>
      </c>
      <c r="AN20" s="504" t="s">
        <v>1145</v>
      </c>
    </row>
    <row r="21" spans="3:40" x14ac:dyDescent="0.2">
      <c r="F21" s="134" t="s">
        <v>1554</v>
      </c>
      <c r="G21" s="142" t="s">
        <v>14</v>
      </c>
      <c r="H21" s="135" t="s">
        <v>1555</v>
      </c>
      <c r="T21" s="127">
        <v>2037</v>
      </c>
      <c r="V21" s="140" t="s">
        <v>135</v>
      </c>
      <c r="X21" s="209" t="s">
        <v>1247</v>
      </c>
      <c r="Y21" s="7" t="s">
        <v>443</v>
      </c>
      <c r="Z21" s="7">
        <v>62</v>
      </c>
      <c r="AA21" s="7" t="s">
        <v>150</v>
      </c>
      <c r="AB21" s="7">
        <v>2</v>
      </c>
      <c r="AC21" s="7" t="s">
        <v>357</v>
      </c>
      <c r="AD21" s="7">
        <v>33</v>
      </c>
      <c r="AE21" s="210" t="s">
        <v>425</v>
      </c>
      <c r="AM21" s="129" t="s">
        <v>489</v>
      </c>
      <c r="AN21" s="504" t="s">
        <v>1264</v>
      </c>
    </row>
    <row r="22" spans="3:40" ht="13.5" thickBot="1" x14ac:dyDescent="0.25">
      <c r="F22" s="136" t="s">
        <v>179</v>
      </c>
      <c r="G22" s="143" t="s">
        <v>179</v>
      </c>
      <c r="H22" s="137" t="s">
        <v>179</v>
      </c>
      <c r="T22" s="127">
        <v>2038</v>
      </c>
      <c r="V22" s="141" t="s">
        <v>136</v>
      </c>
      <c r="X22" s="209" t="s">
        <v>1244</v>
      </c>
      <c r="Y22" s="7" t="s">
        <v>440</v>
      </c>
      <c r="Z22" s="7">
        <v>62</v>
      </c>
      <c r="AA22" s="7" t="s">
        <v>150</v>
      </c>
      <c r="AB22" s="7">
        <v>2</v>
      </c>
      <c r="AC22" s="7" t="s">
        <v>357</v>
      </c>
      <c r="AD22" s="7">
        <v>33</v>
      </c>
      <c r="AE22" s="210" t="s">
        <v>425</v>
      </c>
      <c r="AM22" s="129" t="s">
        <v>453</v>
      </c>
      <c r="AN22" s="504" t="s">
        <v>1249</v>
      </c>
    </row>
    <row r="23" spans="3:40" x14ac:dyDescent="0.2">
      <c r="T23" s="127">
        <v>2039</v>
      </c>
      <c r="V23" s="125"/>
      <c r="X23" s="209" t="s">
        <v>1230</v>
      </c>
      <c r="Y23" s="7" t="s">
        <v>426</v>
      </c>
      <c r="Z23" s="7">
        <v>62</v>
      </c>
      <c r="AA23" s="7" t="s">
        <v>150</v>
      </c>
      <c r="AB23" s="7">
        <v>2</v>
      </c>
      <c r="AC23" s="7" t="s">
        <v>357</v>
      </c>
      <c r="AD23" s="7">
        <v>33</v>
      </c>
      <c r="AE23" s="210" t="s">
        <v>425</v>
      </c>
      <c r="AM23" s="129" t="s">
        <v>528</v>
      </c>
      <c r="AN23" s="504" t="s">
        <v>1290</v>
      </c>
    </row>
    <row r="24" spans="3:40" ht="13.5" thickBot="1" x14ac:dyDescent="0.25">
      <c r="T24" s="128">
        <v>2040</v>
      </c>
      <c r="V24" s="125"/>
      <c r="X24" s="209" t="s">
        <v>1236</v>
      </c>
      <c r="Y24" s="7" t="s">
        <v>432</v>
      </c>
      <c r="Z24" s="7">
        <v>62</v>
      </c>
      <c r="AA24" s="7" t="s">
        <v>150</v>
      </c>
      <c r="AB24" s="7">
        <v>2</v>
      </c>
      <c r="AC24" s="7" t="s">
        <v>357</v>
      </c>
      <c r="AD24" s="7">
        <v>33</v>
      </c>
      <c r="AE24" s="210" t="s">
        <v>425</v>
      </c>
      <c r="AM24" s="129" t="s">
        <v>382</v>
      </c>
      <c r="AN24" s="504" t="s">
        <v>932</v>
      </c>
    </row>
    <row r="25" spans="3:40" x14ac:dyDescent="0.2">
      <c r="V25" s="125"/>
      <c r="X25" s="209" t="s">
        <v>1241</v>
      </c>
      <c r="Y25" s="7" t="s">
        <v>437</v>
      </c>
      <c r="Z25" s="7">
        <v>62</v>
      </c>
      <c r="AA25" s="7" t="s">
        <v>150</v>
      </c>
      <c r="AB25" s="7">
        <v>2</v>
      </c>
      <c r="AC25" s="7" t="s">
        <v>357</v>
      </c>
      <c r="AD25" s="7">
        <v>33</v>
      </c>
      <c r="AE25" s="210" t="s">
        <v>425</v>
      </c>
      <c r="AM25" s="129" t="s">
        <v>426</v>
      </c>
      <c r="AN25" s="504" t="s">
        <v>1230</v>
      </c>
    </row>
    <row r="26" spans="3:40" x14ac:dyDescent="0.2">
      <c r="V26" s="125"/>
      <c r="X26" s="209" t="s">
        <v>1235</v>
      </c>
      <c r="Y26" s="7" t="s">
        <v>431</v>
      </c>
      <c r="Z26" s="7">
        <v>62</v>
      </c>
      <c r="AA26" s="7" t="s">
        <v>150</v>
      </c>
      <c r="AB26" s="7">
        <v>2</v>
      </c>
      <c r="AC26" s="7" t="s">
        <v>357</v>
      </c>
      <c r="AD26" s="7">
        <v>33</v>
      </c>
      <c r="AE26" s="210" t="s">
        <v>425</v>
      </c>
      <c r="AM26" s="129" t="s">
        <v>427</v>
      </c>
      <c r="AN26" s="504" t="s">
        <v>1231</v>
      </c>
    </row>
    <row r="27" spans="3:40" x14ac:dyDescent="0.2">
      <c r="V27" s="125"/>
      <c r="X27" s="209" t="s">
        <v>1240</v>
      </c>
      <c r="Y27" s="7" t="s">
        <v>436</v>
      </c>
      <c r="Z27" s="7">
        <v>62</v>
      </c>
      <c r="AA27" s="7" t="s">
        <v>150</v>
      </c>
      <c r="AB27" s="7">
        <v>2</v>
      </c>
      <c r="AC27" s="7" t="s">
        <v>357</v>
      </c>
      <c r="AD27" s="7">
        <v>33</v>
      </c>
      <c r="AE27" s="210" t="s">
        <v>425</v>
      </c>
      <c r="AM27" s="129" t="s">
        <v>490</v>
      </c>
      <c r="AN27" s="504" t="s">
        <v>1265</v>
      </c>
    </row>
    <row r="28" spans="3:40" x14ac:dyDescent="0.2">
      <c r="V28" s="125"/>
      <c r="X28" s="209" t="s">
        <v>1234</v>
      </c>
      <c r="Y28" s="7" t="s">
        <v>430</v>
      </c>
      <c r="Z28" s="7">
        <v>62</v>
      </c>
      <c r="AA28" s="7" t="s">
        <v>150</v>
      </c>
      <c r="AB28" s="7">
        <v>2</v>
      </c>
      <c r="AC28" s="7" t="s">
        <v>357</v>
      </c>
      <c r="AD28" s="7">
        <v>33</v>
      </c>
      <c r="AE28" s="210" t="s">
        <v>425</v>
      </c>
      <c r="AM28" s="129" t="s">
        <v>374</v>
      </c>
      <c r="AN28" s="504" t="s">
        <v>925</v>
      </c>
    </row>
    <row r="29" spans="3:40" x14ac:dyDescent="0.2">
      <c r="V29" s="125"/>
      <c r="X29" s="209" t="s">
        <v>1246</v>
      </c>
      <c r="Y29" s="7" t="s">
        <v>442</v>
      </c>
      <c r="Z29" s="7">
        <v>62</v>
      </c>
      <c r="AA29" s="7" t="s">
        <v>150</v>
      </c>
      <c r="AB29" s="7">
        <v>2</v>
      </c>
      <c r="AC29" s="7" t="s">
        <v>357</v>
      </c>
      <c r="AD29" s="7">
        <v>33</v>
      </c>
      <c r="AE29" s="210" t="s">
        <v>425</v>
      </c>
      <c r="AM29" s="129" t="s">
        <v>677</v>
      </c>
      <c r="AN29" s="504" t="s">
        <v>1338</v>
      </c>
    </row>
    <row r="30" spans="3:40" x14ac:dyDescent="0.2">
      <c r="V30" s="125"/>
      <c r="X30" s="209" t="s">
        <v>1245</v>
      </c>
      <c r="Y30" s="7" t="s">
        <v>441</v>
      </c>
      <c r="Z30" s="7">
        <v>62</v>
      </c>
      <c r="AA30" s="7" t="s">
        <v>150</v>
      </c>
      <c r="AB30" s="7">
        <v>2</v>
      </c>
      <c r="AC30" s="7" t="s">
        <v>357</v>
      </c>
      <c r="AD30" s="7">
        <v>33</v>
      </c>
      <c r="AE30" s="210" t="s">
        <v>425</v>
      </c>
      <c r="AM30" s="129" t="s">
        <v>666</v>
      </c>
      <c r="AN30" s="504" t="s">
        <v>1066</v>
      </c>
    </row>
    <row r="31" spans="3:40" x14ac:dyDescent="0.2">
      <c r="V31" s="125"/>
      <c r="X31" s="209" t="s">
        <v>1239</v>
      </c>
      <c r="Y31" s="7" t="s">
        <v>435</v>
      </c>
      <c r="Z31" s="7">
        <v>62</v>
      </c>
      <c r="AA31" s="7" t="s">
        <v>150</v>
      </c>
      <c r="AB31" s="7">
        <v>2</v>
      </c>
      <c r="AC31" s="7" t="s">
        <v>357</v>
      </c>
      <c r="AD31" s="7">
        <v>33</v>
      </c>
      <c r="AE31" s="210" t="s">
        <v>425</v>
      </c>
      <c r="AM31" s="129" t="s">
        <v>621</v>
      </c>
      <c r="AN31" s="504" t="s">
        <v>1314</v>
      </c>
    </row>
    <row r="32" spans="3:40" x14ac:dyDescent="0.2">
      <c r="V32" s="125"/>
      <c r="X32" s="209" t="s">
        <v>1231</v>
      </c>
      <c r="Y32" s="7" t="s">
        <v>427</v>
      </c>
      <c r="Z32" s="7">
        <v>62</v>
      </c>
      <c r="AA32" s="7" t="s">
        <v>150</v>
      </c>
      <c r="AB32" s="7">
        <v>2</v>
      </c>
      <c r="AC32" s="7" t="s">
        <v>357</v>
      </c>
      <c r="AD32" s="7">
        <v>33</v>
      </c>
      <c r="AE32" s="210" t="s">
        <v>425</v>
      </c>
      <c r="AM32" s="129" t="s">
        <v>841</v>
      </c>
      <c r="AN32" s="504" t="s">
        <v>1176</v>
      </c>
    </row>
    <row r="33" spans="22:40" x14ac:dyDescent="0.2">
      <c r="V33" s="125"/>
      <c r="X33" s="209" t="s">
        <v>1238</v>
      </c>
      <c r="Y33" s="7" t="s">
        <v>434</v>
      </c>
      <c r="Z33" s="7">
        <v>62</v>
      </c>
      <c r="AA33" s="7" t="s">
        <v>150</v>
      </c>
      <c r="AB33" s="7">
        <v>2</v>
      </c>
      <c r="AC33" s="7" t="s">
        <v>357</v>
      </c>
      <c r="AD33" s="7">
        <v>33</v>
      </c>
      <c r="AE33" s="210" t="s">
        <v>425</v>
      </c>
      <c r="AM33" s="129" t="s">
        <v>241</v>
      </c>
      <c r="AN33" s="504" t="s">
        <v>1188</v>
      </c>
    </row>
    <row r="34" spans="22:40" x14ac:dyDescent="0.2">
      <c r="V34" s="125"/>
      <c r="X34" s="209" t="s">
        <v>1237</v>
      </c>
      <c r="Y34" s="7" t="s">
        <v>433</v>
      </c>
      <c r="Z34" s="7">
        <v>62</v>
      </c>
      <c r="AA34" s="7" t="s">
        <v>150</v>
      </c>
      <c r="AB34" s="7">
        <v>2</v>
      </c>
      <c r="AC34" s="7" t="s">
        <v>357</v>
      </c>
      <c r="AD34" s="7">
        <v>33</v>
      </c>
      <c r="AE34" s="210" t="s">
        <v>425</v>
      </c>
      <c r="AM34" s="129" t="s">
        <v>277</v>
      </c>
      <c r="AN34" s="504" t="s">
        <v>878</v>
      </c>
    </row>
    <row r="35" spans="22:40" x14ac:dyDescent="0.2">
      <c r="V35" s="125"/>
      <c r="X35" s="209" t="s">
        <v>1232</v>
      </c>
      <c r="Y35" s="7" t="s">
        <v>428</v>
      </c>
      <c r="Z35" s="7">
        <v>62</v>
      </c>
      <c r="AA35" s="7" t="s">
        <v>150</v>
      </c>
      <c r="AB35" s="7">
        <v>2</v>
      </c>
      <c r="AC35" s="7" t="s">
        <v>357</v>
      </c>
      <c r="AD35" s="7">
        <v>33</v>
      </c>
      <c r="AE35" s="210" t="s">
        <v>425</v>
      </c>
      <c r="AM35" s="129" t="s">
        <v>327</v>
      </c>
      <c r="AN35" s="504" t="s">
        <v>906</v>
      </c>
    </row>
    <row r="36" spans="22:40" x14ac:dyDescent="0.2">
      <c r="V36" s="125"/>
      <c r="X36" s="209" t="s">
        <v>1243</v>
      </c>
      <c r="Y36" s="7" t="s">
        <v>439</v>
      </c>
      <c r="Z36" s="7">
        <v>62</v>
      </c>
      <c r="AA36" s="7" t="s">
        <v>150</v>
      </c>
      <c r="AB36" s="7">
        <v>2</v>
      </c>
      <c r="AC36" s="7" t="s">
        <v>357</v>
      </c>
      <c r="AD36" s="7">
        <v>33</v>
      </c>
      <c r="AE36" s="210" t="s">
        <v>425</v>
      </c>
      <c r="AM36" s="129" t="s">
        <v>460</v>
      </c>
      <c r="AN36" s="504" t="s">
        <v>1253</v>
      </c>
    </row>
    <row r="37" spans="22:40" x14ac:dyDescent="0.2">
      <c r="V37" s="125"/>
      <c r="X37" s="209" t="s">
        <v>1242</v>
      </c>
      <c r="Y37" s="7" t="s">
        <v>438</v>
      </c>
      <c r="Z37" s="7">
        <v>62</v>
      </c>
      <c r="AA37" s="7" t="s">
        <v>150</v>
      </c>
      <c r="AB37" s="7">
        <v>2</v>
      </c>
      <c r="AC37" s="7" t="s">
        <v>357</v>
      </c>
      <c r="AD37" s="7">
        <v>33</v>
      </c>
      <c r="AE37" s="210" t="s">
        <v>425</v>
      </c>
      <c r="AM37" s="129" t="s">
        <v>799</v>
      </c>
      <c r="AN37" s="504" t="s">
        <v>1150</v>
      </c>
    </row>
    <row r="38" spans="22:40" x14ac:dyDescent="0.2">
      <c r="V38" s="125"/>
      <c r="X38" s="209" t="s">
        <v>1248</v>
      </c>
      <c r="Y38" s="7" t="s">
        <v>444</v>
      </c>
      <c r="Z38" s="7">
        <v>62</v>
      </c>
      <c r="AA38" s="7" t="s">
        <v>150</v>
      </c>
      <c r="AB38" s="7">
        <v>2</v>
      </c>
      <c r="AC38" s="7" t="s">
        <v>357</v>
      </c>
      <c r="AD38" s="7">
        <v>33</v>
      </c>
      <c r="AE38" s="210" t="s">
        <v>425</v>
      </c>
      <c r="AM38" s="129" t="s">
        <v>643</v>
      </c>
      <c r="AN38" s="504" t="s">
        <v>1056</v>
      </c>
    </row>
    <row r="39" spans="22:40" x14ac:dyDescent="0.2">
      <c r="V39" s="125"/>
      <c r="X39" s="209" t="s">
        <v>1266</v>
      </c>
      <c r="Y39" s="7" t="s">
        <v>491</v>
      </c>
      <c r="Z39" s="7">
        <v>62</v>
      </c>
      <c r="AA39" s="7" t="s">
        <v>150</v>
      </c>
      <c r="AB39" s="7">
        <v>2</v>
      </c>
      <c r="AC39" s="7" t="s">
        <v>357</v>
      </c>
      <c r="AD39" s="7">
        <v>40</v>
      </c>
      <c r="AE39" s="210" t="s">
        <v>488</v>
      </c>
      <c r="AM39" s="129" t="s">
        <v>802</v>
      </c>
      <c r="AN39" s="504" t="s">
        <v>1151</v>
      </c>
    </row>
    <row r="40" spans="22:40" x14ac:dyDescent="0.2">
      <c r="V40" s="125"/>
      <c r="X40" s="209" t="s">
        <v>1265</v>
      </c>
      <c r="Y40" s="7" t="s">
        <v>490</v>
      </c>
      <c r="Z40" s="7">
        <v>62</v>
      </c>
      <c r="AA40" s="7" t="s">
        <v>150</v>
      </c>
      <c r="AB40" s="7">
        <v>2</v>
      </c>
      <c r="AC40" s="7" t="s">
        <v>357</v>
      </c>
      <c r="AD40" s="7">
        <v>40</v>
      </c>
      <c r="AE40" s="210" t="s">
        <v>488</v>
      </c>
      <c r="AM40" s="129" t="s">
        <v>473</v>
      </c>
      <c r="AN40" s="504" t="s">
        <v>972</v>
      </c>
    </row>
    <row r="41" spans="22:40" x14ac:dyDescent="0.2">
      <c r="V41" s="125"/>
      <c r="X41" s="209" t="s">
        <v>1264</v>
      </c>
      <c r="Y41" s="7" t="s">
        <v>489</v>
      </c>
      <c r="Z41" s="7">
        <v>62</v>
      </c>
      <c r="AA41" s="7" t="s">
        <v>150</v>
      </c>
      <c r="AB41" s="7">
        <v>2</v>
      </c>
      <c r="AC41" s="7" t="s">
        <v>357</v>
      </c>
      <c r="AD41" s="7">
        <v>40</v>
      </c>
      <c r="AE41" s="210" t="s">
        <v>488</v>
      </c>
      <c r="AM41" s="129" t="s">
        <v>686</v>
      </c>
      <c r="AN41" s="504" t="s">
        <v>1073</v>
      </c>
    </row>
    <row r="42" spans="22:40" x14ac:dyDescent="0.2">
      <c r="V42" s="125"/>
      <c r="X42" s="209" t="s">
        <v>1271</v>
      </c>
      <c r="Y42" s="7" t="s">
        <v>1539</v>
      </c>
      <c r="Z42" s="7">
        <v>62</v>
      </c>
      <c r="AA42" s="7" t="s">
        <v>150</v>
      </c>
      <c r="AB42" s="7">
        <v>2</v>
      </c>
      <c r="AC42" s="7" t="s">
        <v>357</v>
      </c>
      <c r="AD42" s="7">
        <v>40</v>
      </c>
      <c r="AE42" s="210" t="s">
        <v>488</v>
      </c>
      <c r="AM42" s="129" t="s">
        <v>255</v>
      </c>
      <c r="AN42" s="504" t="s">
        <v>1192</v>
      </c>
    </row>
    <row r="43" spans="22:40" x14ac:dyDescent="0.2">
      <c r="V43" s="125"/>
      <c r="X43" s="209" t="s">
        <v>1273</v>
      </c>
      <c r="Y43" s="7" t="s">
        <v>498</v>
      </c>
      <c r="Z43" s="7">
        <v>62</v>
      </c>
      <c r="AA43" s="7" t="s">
        <v>150</v>
      </c>
      <c r="AB43" s="7">
        <v>2</v>
      </c>
      <c r="AC43" s="7" t="s">
        <v>357</v>
      </c>
      <c r="AD43" s="7">
        <v>40</v>
      </c>
      <c r="AE43" s="210" t="s">
        <v>488</v>
      </c>
      <c r="AM43" s="129" t="s">
        <v>461</v>
      </c>
      <c r="AN43" s="504" t="s">
        <v>1254</v>
      </c>
    </row>
    <row r="44" spans="22:40" x14ac:dyDescent="0.2">
      <c r="V44" s="125"/>
      <c r="X44" s="209" t="s">
        <v>1269</v>
      </c>
      <c r="Y44" s="7" t="s">
        <v>494</v>
      </c>
      <c r="Z44" s="7">
        <v>62</v>
      </c>
      <c r="AA44" s="7" t="s">
        <v>150</v>
      </c>
      <c r="AB44" s="7">
        <v>2</v>
      </c>
      <c r="AC44" s="7" t="s">
        <v>357</v>
      </c>
      <c r="AD44" s="7">
        <v>40</v>
      </c>
      <c r="AE44" s="210" t="s">
        <v>488</v>
      </c>
      <c r="AM44" s="129" t="s">
        <v>604</v>
      </c>
      <c r="AN44" s="504" t="s">
        <v>1034</v>
      </c>
    </row>
    <row r="45" spans="22:40" x14ac:dyDescent="0.2">
      <c r="V45" s="125"/>
      <c r="X45" s="209" t="s">
        <v>1267</v>
      </c>
      <c r="Y45" s="7" t="s">
        <v>492</v>
      </c>
      <c r="Z45" s="7">
        <v>62</v>
      </c>
      <c r="AA45" s="7" t="s">
        <v>150</v>
      </c>
      <c r="AB45" s="7">
        <v>2</v>
      </c>
      <c r="AC45" s="7" t="s">
        <v>357</v>
      </c>
      <c r="AD45" s="7">
        <v>40</v>
      </c>
      <c r="AE45" s="210" t="s">
        <v>488</v>
      </c>
      <c r="AM45" s="129" t="s">
        <v>826</v>
      </c>
      <c r="AN45" s="504" t="s">
        <v>1354</v>
      </c>
    </row>
    <row r="46" spans="22:40" x14ac:dyDescent="0.2">
      <c r="V46" s="125"/>
      <c r="X46" s="209" t="s">
        <v>1274</v>
      </c>
      <c r="Y46" s="7" t="s">
        <v>499</v>
      </c>
      <c r="Z46" s="7">
        <v>62</v>
      </c>
      <c r="AA46" s="7" t="s">
        <v>150</v>
      </c>
      <c r="AB46" s="7">
        <v>2</v>
      </c>
      <c r="AC46" s="7" t="s">
        <v>357</v>
      </c>
      <c r="AD46" s="7">
        <v>40</v>
      </c>
      <c r="AE46" s="210" t="s">
        <v>488</v>
      </c>
      <c r="AM46" s="129" t="s">
        <v>520</v>
      </c>
      <c r="AN46" s="504" t="s">
        <v>1285</v>
      </c>
    </row>
    <row r="47" spans="22:40" x14ac:dyDescent="0.2">
      <c r="V47" s="125"/>
      <c r="X47" s="209" t="s">
        <v>1272</v>
      </c>
      <c r="Y47" s="7" t="s">
        <v>496</v>
      </c>
      <c r="Z47" s="7">
        <v>62</v>
      </c>
      <c r="AA47" s="7" t="s">
        <v>150</v>
      </c>
      <c r="AB47" s="7">
        <v>2</v>
      </c>
      <c r="AC47" s="7" t="s">
        <v>357</v>
      </c>
      <c r="AD47" s="7">
        <v>47</v>
      </c>
      <c r="AE47" s="210" t="s">
        <v>497</v>
      </c>
      <c r="AM47" s="129" t="s">
        <v>700</v>
      </c>
      <c r="AN47" s="504" t="s">
        <v>1081</v>
      </c>
    </row>
    <row r="48" spans="22:40" x14ac:dyDescent="0.2">
      <c r="V48" s="125"/>
      <c r="X48" s="209" t="s">
        <v>1270</v>
      </c>
      <c r="Y48" s="7" t="s">
        <v>495</v>
      </c>
      <c r="Z48" s="7">
        <v>62</v>
      </c>
      <c r="AA48" s="7" t="s">
        <v>150</v>
      </c>
      <c r="AB48" s="7">
        <v>2</v>
      </c>
      <c r="AC48" s="7" t="s">
        <v>357</v>
      </c>
      <c r="AD48" s="7">
        <v>40</v>
      </c>
      <c r="AE48" s="210" t="s">
        <v>488</v>
      </c>
      <c r="AM48" s="129" t="s">
        <v>720</v>
      </c>
      <c r="AN48" s="504" t="s">
        <v>1099</v>
      </c>
    </row>
    <row r="49" spans="22:40" x14ac:dyDescent="0.2">
      <c r="V49" s="125"/>
      <c r="X49" s="209" t="s">
        <v>1275</v>
      </c>
      <c r="Y49" s="7" t="s">
        <v>500</v>
      </c>
      <c r="Z49" s="7">
        <v>62</v>
      </c>
      <c r="AA49" s="7" t="s">
        <v>150</v>
      </c>
      <c r="AB49" s="7">
        <v>2</v>
      </c>
      <c r="AC49" s="7" t="s">
        <v>357</v>
      </c>
      <c r="AD49" s="7">
        <v>40</v>
      </c>
      <c r="AE49" s="210" t="s">
        <v>488</v>
      </c>
      <c r="AM49" s="129" t="s">
        <v>742</v>
      </c>
      <c r="AN49" s="504" t="s">
        <v>1117</v>
      </c>
    </row>
    <row r="50" spans="22:40" x14ac:dyDescent="0.2">
      <c r="V50" s="125"/>
      <c r="X50" s="209" t="s">
        <v>1268</v>
      </c>
      <c r="Y50" s="7" t="s">
        <v>493</v>
      </c>
      <c r="Z50" s="7">
        <v>62</v>
      </c>
      <c r="AA50" s="7" t="s">
        <v>150</v>
      </c>
      <c r="AB50" s="7">
        <v>2</v>
      </c>
      <c r="AC50" s="7" t="s">
        <v>357</v>
      </c>
      <c r="AD50" s="7">
        <v>40</v>
      </c>
      <c r="AE50" s="210" t="s">
        <v>488</v>
      </c>
      <c r="AM50" s="129" t="s">
        <v>743</v>
      </c>
      <c r="AN50" s="504" t="s">
        <v>1118</v>
      </c>
    </row>
    <row r="51" spans="22:40" x14ac:dyDescent="0.2">
      <c r="V51" s="125"/>
      <c r="X51" s="209" t="s">
        <v>1290</v>
      </c>
      <c r="Y51" s="7" t="s">
        <v>528</v>
      </c>
      <c r="Z51" s="7">
        <v>62</v>
      </c>
      <c r="AA51" s="7" t="s">
        <v>150</v>
      </c>
      <c r="AB51" s="7">
        <v>2</v>
      </c>
      <c r="AC51" s="7" t="s">
        <v>357</v>
      </c>
      <c r="AD51" s="7">
        <v>47</v>
      </c>
      <c r="AE51" s="210" t="s">
        <v>497</v>
      </c>
      <c r="AM51" s="129" t="s">
        <v>776</v>
      </c>
      <c r="AN51" s="504" t="s">
        <v>1133</v>
      </c>
    </row>
    <row r="52" spans="22:40" x14ac:dyDescent="0.2">
      <c r="V52" s="125"/>
      <c r="X52" s="209" t="s">
        <v>1291</v>
      </c>
      <c r="Y52" s="7" t="s">
        <v>529</v>
      </c>
      <c r="Z52" s="7">
        <v>62</v>
      </c>
      <c r="AA52" s="7" t="s">
        <v>150</v>
      </c>
      <c r="AB52" s="7">
        <v>2</v>
      </c>
      <c r="AC52" s="7" t="s">
        <v>357</v>
      </c>
      <c r="AD52" s="7">
        <v>47</v>
      </c>
      <c r="AE52" s="210" t="s">
        <v>497</v>
      </c>
      <c r="AM52" s="129" t="s">
        <v>576</v>
      </c>
      <c r="AN52" s="504" t="s">
        <v>1008</v>
      </c>
    </row>
    <row r="53" spans="22:40" x14ac:dyDescent="0.2">
      <c r="X53" s="209" t="s">
        <v>1294</v>
      </c>
      <c r="Y53" s="7" t="s">
        <v>532</v>
      </c>
      <c r="Z53" s="7">
        <v>62</v>
      </c>
      <c r="AA53" s="7" t="s">
        <v>150</v>
      </c>
      <c r="AB53" s="7">
        <v>2</v>
      </c>
      <c r="AC53" s="7" t="s">
        <v>357</v>
      </c>
      <c r="AD53" s="7">
        <v>47</v>
      </c>
      <c r="AE53" s="210" t="s">
        <v>497</v>
      </c>
      <c r="AM53" s="129" t="s">
        <v>623</v>
      </c>
      <c r="AN53" s="504" t="s">
        <v>1315</v>
      </c>
    </row>
    <row r="54" spans="22:40" x14ac:dyDescent="0.2">
      <c r="X54" s="209" t="s">
        <v>1292</v>
      </c>
      <c r="Y54" s="7" t="s">
        <v>530</v>
      </c>
      <c r="Z54" s="7">
        <v>62</v>
      </c>
      <c r="AA54" s="7" t="s">
        <v>150</v>
      </c>
      <c r="AB54" s="7">
        <v>2</v>
      </c>
      <c r="AC54" s="7" t="s">
        <v>357</v>
      </c>
      <c r="AD54" s="7">
        <v>47</v>
      </c>
      <c r="AE54" s="210" t="s">
        <v>497</v>
      </c>
      <c r="AM54" s="129" t="s">
        <v>279</v>
      </c>
      <c r="AN54" s="504" t="s">
        <v>879</v>
      </c>
    </row>
    <row r="55" spans="22:40" x14ac:dyDescent="0.2">
      <c r="X55" s="209" t="s">
        <v>1293</v>
      </c>
      <c r="Y55" s="7" t="s">
        <v>531</v>
      </c>
      <c r="Z55" s="7">
        <v>62</v>
      </c>
      <c r="AA55" s="7" t="s">
        <v>150</v>
      </c>
      <c r="AB55" s="7">
        <v>2</v>
      </c>
      <c r="AC55" s="7" t="s">
        <v>357</v>
      </c>
      <c r="AD55" s="7">
        <v>47</v>
      </c>
      <c r="AE55" s="210" t="s">
        <v>497</v>
      </c>
      <c r="AM55" s="129" t="s">
        <v>708</v>
      </c>
      <c r="AN55" s="504" t="s">
        <v>1089</v>
      </c>
    </row>
    <row r="56" spans="22:40" x14ac:dyDescent="0.2">
      <c r="X56" s="209" t="s">
        <v>1318</v>
      </c>
      <c r="Y56" s="7" t="s">
        <v>626</v>
      </c>
      <c r="Z56" s="7">
        <v>62</v>
      </c>
      <c r="AA56" s="7" t="s">
        <v>150</v>
      </c>
      <c r="AB56" s="7">
        <v>2</v>
      </c>
      <c r="AC56" s="7" t="s">
        <v>357</v>
      </c>
      <c r="AD56" s="7">
        <v>64</v>
      </c>
      <c r="AE56" s="210" t="s">
        <v>622</v>
      </c>
      <c r="AM56" s="129" t="s">
        <v>227</v>
      </c>
      <c r="AN56" s="504" t="s">
        <v>1182</v>
      </c>
    </row>
    <row r="57" spans="22:40" x14ac:dyDescent="0.2">
      <c r="X57" s="209" t="s">
        <v>1323</v>
      </c>
      <c r="Y57" s="7" t="s">
        <v>631</v>
      </c>
      <c r="Z57" s="7">
        <v>62</v>
      </c>
      <c r="AA57" s="7" t="s">
        <v>150</v>
      </c>
      <c r="AB57" s="7">
        <v>2</v>
      </c>
      <c r="AC57" s="7" t="s">
        <v>357</v>
      </c>
      <c r="AD57" s="7">
        <v>64</v>
      </c>
      <c r="AE57" s="210" t="s">
        <v>622</v>
      </c>
      <c r="AM57" s="129" t="s">
        <v>227</v>
      </c>
      <c r="AN57" s="504" t="s">
        <v>1061</v>
      </c>
    </row>
    <row r="58" spans="22:40" x14ac:dyDescent="0.2">
      <c r="X58" s="209" t="s">
        <v>1314</v>
      </c>
      <c r="Y58" s="7" t="s">
        <v>621</v>
      </c>
      <c r="Z58" s="7">
        <v>62</v>
      </c>
      <c r="AA58" s="7" t="s">
        <v>150</v>
      </c>
      <c r="AB58" s="7">
        <v>2</v>
      </c>
      <c r="AC58" s="7" t="s">
        <v>357</v>
      </c>
      <c r="AD58" s="7">
        <v>64</v>
      </c>
      <c r="AE58" s="210" t="s">
        <v>622</v>
      </c>
      <c r="AM58" s="129" t="s">
        <v>245</v>
      </c>
      <c r="AN58" s="504" t="s">
        <v>861</v>
      </c>
    </row>
    <row r="59" spans="22:40" x14ac:dyDescent="0.2">
      <c r="X59" s="209" t="s">
        <v>1321</v>
      </c>
      <c r="Y59" s="7" t="s">
        <v>629</v>
      </c>
      <c r="Z59" s="7">
        <v>62</v>
      </c>
      <c r="AA59" s="7" t="s">
        <v>150</v>
      </c>
      <c r="AB59" s="7">
        <v>2</v>
      </c>
      <c r="AC59" s="7" t="s">
        <v>357</v>
      </c>
      <c r="AD59" s="7">
        <v>64</v>
      </c>
      <c r="AE59" s="210" t="s">
        <v>622</v>
      </c>
      <c r="AM59" s="129" t="s">
        <v>803</v>
      </c>
      <c r="AN59" s="504" t="s">
        <v>1152</v>
      </c>
    </row>
    <row r="60" spans="22:40" x14ac:dyDescent="0.2">
      <c r="X60" s="209" t="s">
        <v>1319</v>
      </c>
      <c r="Y60" s="7" t="s">
        <v>627</v>
      </c>
      <c r="Z60" s="7">
        <v>62</v>
      </c>
      <c r="AA60" s="7" t="s">
        <v>150</v>
      </c>
      <c r="AB60" s="7">
        <v>2</v>
      </c>
      <c r="AC60" s="7" t="s">
        <v>357</v>
      </c>
      <c r="AD60" s="7">
        <v>64</v>
      </c>
      <c r="AE60" s="210" t="s">
        <v>622</v>
      </c>
      <c r="AM60" s="129" t="s">
        <v>529</v>
      </c>
      <c r="AN60" s="504" t="s">
        <v>1291</v>
      </c>
    </row>
    <row r="61" spans="22:40" x14ac:dyDescent="0.2">
      <c r="X61" s="209" t="s">
        <v>1315</v>
      </c>
      <c r="Y61" s="7" t="s">
        <v>623</v>
      </c>
      <c r="Z61" s="7">
        <v>62</v>
      </c>
      <c r="AA61" s="7" t="s">
        <v>150</v>
      </c>
      <c r="AB61" s="7">
        <v>2</v>
      </c>
      <c r="AC61" s="7" t="s">
        <v>357</v>
      </c>
      <c r="AD61" s="7">
        <v>64</v>
      </c>
      <c r="AE61" s="210" t="s">
        <v>622</v>
      </c>
      <c r="AM61" s="129" t="s">
        <v>418</v>
      </c>
      <c r="AN61" s="504" t="s">
        <v>958</v>
      </c>
    </row>
    <row r="62" spans="22:40" x14ac:dyDescent="0.2">
      <c r="X62" s="209" t="s">
        <v>1316</v>
      </c>
      <c r="Y62" s="7" t="s">
        <v>624</v>
      </c>
      <c r="Z62" s="7">
        <v>62</v>
      </c>
      <c r="AA62" s="7" t="s">
        <v>150</v>
      </c>
      <c r="AB62" s="7">
        <v>2</v>
      </c>
      <c r="AC62" s="7" t="s">
        <v>357</v>
      </c>
      <c r="AD62" s="7">
        <v>64</v>
      </c>
      <c r="AE62" s="210" t="s">
        <v>622</v>
      </c>
      <c r="AM62" s="129" t="s">
        <v>547</v>
      </c>
      <c r="AN62" s="504" t="s">
        <v>1303</v>
      </c>
    </row>
    <row r="63" spans="22:40" x14ac:dyDescent="0.2">
      <c r="X63" s="209" t="s">
        <v>1320</v>
      </c>
      <c r="Y63" s="7" t="s">
        <v>628</v>
      </c>
      <c r="Z63" s="7">
        <v>62</v>
      </c>
      <c r="AA63" s="7" t="s">
        <v>150</v>
      </c>
      <c r="AB63" s="7">
        <v>2</v>
      </c>
      <c r="AC63" s="7" t="s">
        <v>357</v>
      </c>
      <c r="AD63" s="7">
        <v>64</v>
      </c>
      <c r="AE63" s="210" t="s">
        <v>622</v>
      </c>
      <c r="AM63" s="129" t="s">
        <v>710</v>
      </c>
      <c r="AN63" s="504" t="s">
        <v>1090</v>
      </c>
    </row>
    <row r="64" spans="22:40" x14ac:dyDescent="0.2">
      <c r="X64" s="209" t="s">
        <v>1322</v>
      </c>
      <c r="Y64" s="7" t="s">
        <v>630</v>
      </c>
      <c r="Z64" s="7">
        <v>62</v>
      </c>
      <c r="AA64" s="7" t="s">
        <v>150</v>
      </c>
      <c r="AB64" s="7">
        <v>2</v>
      </c>
      <c r="AC64" s="7" t="s">
        <v>357</v>
      </c>
      <c r="AD64" s="7">
        <v>64</v>
      </c>
      <c r="AE64" s="210" t="s">
        <v>622</v>
      </c>
      <c r="AM64" s="129" t="s">
        <v>765</v>
      </c>
      <c r="AN64" s="504" t="s">
        <v>1127</v>
      </c>
    </row>
    <row r="65" spans="24:40" x14ac:dyDescent="0.2">
      <c r="X65" s="209" t="s">
        <v>1317</v>
      </c>
      <c r="Y65" s="7" t="s">
        <v>625</v>
      </c>
      <c r="Z65" s="7">
        <v>62</v>
      </c>
      <c r="AA65" s="7" t="s">
        <v>150</v>
      </c>
      <c r="AB65" s="7">
        <v>2</v>
      </c>
      <c r="AC65" s="7" t="s">
        <v>357</v>
      </c>
      <c r="AD65" s="7">
        <v>64</v>
      </c>
      <c r="AE65" s="210" t="s">
        <v>622</v>
      </c>
      <c r="AM65" s="129" t="s">
        <v>428</v>
      </c>
      <c r="AN65" s="504" t="s">
        <v>1232</v>
      </c>
    </row>
    <row r="66" spans="24:40" x14ac:dyDescent="0.2">
      <c r="X66" s="209" t="s">
        <v>1183</v>
      </c>
      <c r="Y66" s="7" t="s">
        <v>228</v>
      </c>
      <c r="Z66" s="7">
        <v>50</v>
      </c>
      <c r="AA66" s="7" t="s">
        <v>207</v>
      </c>
      <c r="AB66" s="7">
        <v>3</v>
      </c>
      <c r="AC66" s="7" t="s">
        <v>224</v>
      </c>
      <c r="AD66" s="7">
        <v>3</v>
      </c>
      <c r="AE66" s="210" t="s">
        <v>225</v>
      </c>
      <c r="AM66" s="129" t="s">
        <v>280</v>
      </c>
      <c r="AN66" s="504" t="s">
        <v>880</v>
      </c>
    </row>
    <row r="67" spans="24:40" x14ac:dyDescent="0.2">
      <c r="X67" s="209" t="s">
        <v>1181</v>
      </c>
      <c r="Y67" s="7" t="s">
        <v>226</v>
      </c>
      <c r="Z67" s="7">
        <v>50</v>
      </c>
      <c r="AA67" s="7" t="s">
        <v>207</v>
      </c>
      <c r="AB67" s="7">
        <v>3</v>
      </c>
      <c r="AC67" s="7" t="s">
        <v>224</v>
      </c>
      <c r="AD67" s="7">
        <v>3</v>
      </c>
      <c r="AE67" s="210" t="s">
        <v>225</v>
      </c>
      <c r="AM67" s="129" t="s">
        <v>624</v>
      </c>
      <c r="AN67" s="504" t="s">
        <v>1316</v>
      </c>
    </row>
    <row r="68" spans="24:40" x14ac:dyDescent="0.2">
      <c r="X68" s="209" t="s">
        <v>1184</v>
      </c>
      <c r="Y68" s="7" t="s">
        <v>229</v>
      </c>
      <c r="Z68" s="7">
        <v>50</v>
      </c>
      <c r="AA68" s="7" t="s">
        <v>207</v>
      </c>
      <c r="AB68" s="7">
        <v>3</v>
      </c>
      <c r="AC68" s="7" t="s">
        <v>224</v>
      </c>
      <c r="AD68" s="7">
        <v>3</v>
      </c>
      <c r="AE68" s="210" t="s">
        <v>225</v>
      </c>
      <c r="AM68" s="129" t="s">
        <v>446</v>
      </c>
      <c r="AN68" s="504" t="s">
        <v>964</v>
      </c>
    </row>
    <row r="69" spans="24:40" x14ac:dyDescent="0.2">
      <c r="X69" s="209" t="s">
        <v>1185</v>
      </c>
      <c r="Y69" s="7" t="s">
        <v>230</v>
      </c>
      <c r="Z69" s="7">
        <v>50</v>
      </c>
      <c r="AA69" s="7" t="s">
        <v>207</v>
      </c>
      <c r="AB69" s="7">
        <v>3</v>
      </c>
      <c r="AC69" s="7" t="s">
        <v>224</v>
      </c>
      <c r="AD69" s="7">
        <v>3</v>
      </c>
      <c r="AE69" s="210" t="s">
        <v>225</v>
      </c>
      <c r="AM69" s="129" t="s">
        <v>215</v>
      </c>
      <c r="AN69" s="504" t="s">
        <v>852</v>
      </c>
    </row>
    <row r="70" spans="24:40" x14ac:dyDescent="0.2">
      <c r="X70" s="209" t="s">
        <v>1182</v>
      </c>
      <c r="Y70" s="7" t="s">
        <v>227</v>
      </c>
      <c r="Z70" s="7">
        <v>50</v>
      </c>
      <c r="AA70" s="7" t="s">
        <v>207</v>
      </c>
      <c r="AB70" s="7">
        <v>3</v>
      </c>
      <c r="AC70" s="7" t="s">
        <v>224</v>
      </c>
      <c r="AD70" s="7">
        <v>3</v>
      </c>
      <c r="AE70" s="210" t="s">
        <v>225</v>
      </c>
      <c r="AM70" s="129" t="s">
        <v>772</v>
      </c>
      <c r="AN70" s="504" t="s">
        <v>1352</v>
      </c>
    </row>
    <row r="71" spans="24:40" x14ac:dyDescent="0.2">
      <c r="X71" s="209" t="s">
        <v>1186</v>
      </c>
      <c r="Y71" s="7" t="s">
        <v>231</v>
      </c>
      <c r="Z71" s="7">
        <v>50</v>
      </c>
      <c r="AA71" s="7" t="s">
        <v>207</v>
      </c>
      <c r="AB71" s="7">
        <v>3</v>
      </c>
      <c r="AC71" s="7" t="s">
        <v>224</v>
      </c>
      <c r="AD71" s="7">
        <v>3</v>
      </c>
      <c r="AE71" s="210" t="s">
        <v>225</v>
      </c>
      <c r="AM71" s="129" t="s">
        <v>748</v>
      </c>
      <c r="AN71" s="504" t="s">
        <v>1343</v>
      </c>
    </row>
    <row r="72" spans="24:40" x14ac:dyDescent="0.2">
      <c r="X72" s="209" t="s">
        <v>1198</v>
      </c>
      <c r="Y72" s="7" t="s">
        <v>297</v>
      </c>
      <c r="Z72" s="7">
        <v>50</v>
      </c>
      <c r="AA72" s="7" t="s">
        <v>207</v>
      </c>
      <c r="AB72" s="7">
        <v>3</v>
      </c>
      <c r="AC72" s="7" t="s">
        <v>224</v>
      </c>
      <c r="AD72" s="7">
        <v>15</v>
      </c>
      <c r="AE72" s="210" t="s">
        <v>296</v>
      </c>
      <c r="AM72" s="129" t="s">
        <v>805</v>
      </c>
      <c r="AN72" s="504" t="s">
        <v>1153</v>
      </c>
    </row>
    <row r="73" spans="24:40" x14ac:dyDescent="0.2">
      <c r="X73" s="209" t="s">
        <v>1283</v>
      </c>
      <c r="Y73" s="7" t="s">
        <v>516</v>
      </c>
      <c r="Z73" s="7">
        <v>50</v>
      </c>
      <c r="AA73" s="7" t="s">
        <v>207</v>
      </c>
      <c r="AB73" s="7">
        <v>3</v>
      </c>
      <c r="AC73" s="7" t="s">
        <v>224</v>
      </c>
      <c r="AD73" s="7">
        <v>43</v>
      </c>
      <c r="AE73" s="210" t="s">
        <v>515</v>
      </c>
      <c r="AM73" s="129" t="s">
        <v>320</v>
      </c>
      <c r="AN73" s="504" t="s">
        <v>1200</v>
      </c>
    </row>
    <row r="74" spans="24:40" x14ac:dyDescent="0.2">
      <c r="X74" s="209" t="s">
        <v>1312</v>
      </c>
      <c r="Y74" s="7" t="s">
        <v>619</v>
      </c>
      <c r="Z74" s="7">
        <v>50</v>
      </c>
      <c r="AA74" s="7" t="s">
        <v>207</v>
      </c>
      <c r="AB74" s="7">
        <v>3</v>
      </c>
      <c r="AC74" s="7" t="s">
        <v>224</v>
      </c>
      <c r="AD74" s="7">
        <v>63</v>
      </c>
      <c r="AE74" s="210" t="s">
        <v>617</v>
      </c>
      <c r="AM74" s="129" t="s">
        <v>375</v>
      </c>
      <c r="AN74" s="504" t="s">
        <v>926</v>
      </c>
    </row>
    <row r="75" spans="24:40" x14ac:dyDescent="0.2">
      <c r="X75" s="209" t="s">
        <v>1311</v>
      </c>
      <c r="Y75" s="7" t="s">
        <v>618</v>
      </c>
      <c r="Z75" s="7">
        <v>50</v>
      </c>
      <c r="AA75" s="7" t="s">
        <v>207</v>
      </c>
      <c r="AB75" s="7">
        <v>3</v>
      </c>
      <c r="AC75" s="7" t="s">
        <v>224</v>
      </c>
      <c r="AD75" s="7">
        <v>63</v>
      </c>
      <c r="AE75" s="210" t="s">
        <v>617</v>
      </c>
      <c r="AM75" s="129" t="s">
        <v>730</v>
      </c>
      <c r="AN75" s="504" t="s">
        <v>1108</v>
      </c>
    </row>
    <row r="76" spans="24:40" x14ac:dyDescent="0.2">
      <c r="X76" s="209" t="s">
        <v>1313</v>
      </c>
      <c r="Y76" s="7" t="s">
        <v>620</v>
      </c>
      <c r="Z76" s="7">
        <v>50</v>
      </c>
      <c r="AA76" s="7" t="s">
        <v>207</v>
      </c>
      <c r="AB76" s="7">
        <v>3</v>
      </c>
      <c r="AC76" s="7" t="s">
        <v>224</v>
      </c>
      <c r="AD76" s="7">
        <v>63</v>
      </c>
      <c r="AE76" s="210" t="s">
        <v>617</v>
      </c>
      <c r="AM76" s="129" t="s">
        <v>346</v>
      </c>
      <c r="AN76" s="504" t="s">
        <v>1209</v>
      </c>
    </row>
    <row r="77" spans="24:40" x14ac:dyDescent="0.2">
      <c r="X77" s="209" t="s">
        <v>1205</v>
      </c>
      <c r="Y77" s="7" t="s">
        <v>340</v>
      </c>
      <c r="Z77" s="7">
        <v>51</v>
      </c>
      <c r="AA77" s="7" t="s">
        <v>142</v>
      </c>
      <c r="AB77" s="7">
        <v>4</v>
      </c>
      <c r="AC77" s="7" t="s">
        <v>338</v>
      </c>
      <c r="AD77" s="7">
        <v>21</v>
      </c>
      <c r="AE77" s="210" t="s">
        <v>339</v>
      </c>
      <c r="AM77" s="129" t="s">
        <v>383</v>
      </c>
      <c r="AN77" s="504" t="s">
        <v>933</v>
      </c>
    </row>
    <row r="78" spans="24:40" x14ac:dyDescent="0.2">
      <c r="X78" s="209" t="s">
        <v>1207</v>
      </c>
      <c r="Y78" s="7" t="s">
        <v>342</v>
      </c>
      <c r="Z78" s="7">
        <v>51</v>
      </c>
      <c r="AA78" s="7" t="s">
        <v>142</v>
      </c>
      <c r="AB78" s="7">
        <v>4</v>
      </c>
      <c r="AC78" s="7" t="s">
        <v>338</v>
      </c>
      <c r="AD78" s="7">
        <v>21</v>
      </c>
      <c r="AE78" s="210" t="s">
        <v>339</v>
      </c>
      <c r="AM78" s="129" t="s">
        <v>600</v>
      </c>
      <c r="AN78" s="504" t="s">
        <v>1031</v>
      </c>
    </row>
    <row r="79" spans="24:40" x14ac:dyDescent="0.2">
      <c r="X79" s="209" t="s">
        <v>1206</v>
      </c>
      <c r="Y79" s="7" t="s">
        <v>341</v>
      </c>
      <c r="Z79" s="7">
        <v>51</v>
      </c>
      <c r="AA79" s="7" t="s">
        <v>142</v>
      </c>
      <c r="AB79" s="7">
        <v>4</v>
      </c>
      <c r="AC79" s="7" t="s">
        <v>338</v>
      </c>
      <c r="AD79" s="7">
        <v>21</v>
      </c>
      <c r="AE79" s="210" t="s">
        <v>339</v>
      </c>
      <c r="AM79" s="129" t="s">
        <v>359</v>
      </c>
      <c r="AN79" s="504" t="s">
        <v>1217</v>
      </c>
    </row>
    <row r="80" spans="24:40" x14ac:dyDescent="0.2">
      <c r="X80" s="209" t="s">
        <v>1208</v>
      </c>
      <c r="Y80" s="7" t="s">
        <v>343</v>
      </c>
      <c r="Z80" s="7">
        <v>51</v>
      </c>
      <c r="AA80" s="7" t="s">
        <v>142</v>
      </c>
      <c r="AB80" s="7">
        <v>4</v>
      </c>
      <c r="AC80" s="7" t="s">
        <v>338</v>
      </c>
      <c r="AD80" s="7">
        <v>21</v>
      </c>
      <c r="AE80" s="210" t="s">
        <v>339</v>
      </c>
      <c r="AM80" s="129" t="s">
        <v>632</v>
      </c>
      <c r="AN80" s="504" t="s">
        <v>1046</v>
      </c>
    </row>
    <row r="81" spans="24:40" x14ac:dyDescent="0.2">
      <c r="X81" s="209" t="s">
        <v>1309</v>
      </c>
      <c r="Y81" s="7" t="s">
        <v>571</v>
      </c>
      <c r="Z81" s="7">
        <v>51</v>
      </c>
      <c r="AA81" s="7" t="s">
        <v>142</v>
      </c>
      <c r="AB81" s="7">
        <v>4</v>
      </c>
      <c r="AC81" s="7" t="s">
        <v>338</v>
      </c>
      <c r="AD81" s="7">
        <v>58</v>
      </c>
      <c r="AE81" s="210" t="s">
        <v>572</v>
      </c>
      <c r="AM81" s="129" t="s">
        <v>670</v>
      </c>
      <c r="AN81" s="504" t="s">
        <v>1332</v>
      </c>
    </row>
    <row r="82" spans="24:40" x14ac:dyDescent="0.2">
      <c r="X82" s="209" t="s">
        <v>1310</v>
      </c>
      <c r="Y82" s="7" t="s">
        <v>573</v>
      </c>
      <c r="Z82" s="7">
        <v>51</v>
      </c>
      <c r="AA82" s="7" t="s">
        <v>142</v>
      </c>
      <c r="AB82" s="7">
        <v>4</v>
      </c>
      <c r="AC82" s="7" t="s">
        <v>338</v>
      </c>
      <c r="AD82" s="7">
        <v>58</v>
      </c>
      <c r="AE82" s="210" t="s">
        <v>572</v>
      </c>
      <c r="AM82" s="129" t="s">
        <v>635</v>
      </c>
      <c r="AN82" s="504" t="s">
        <v>1048</v>
      </c>
    </row>
    <row r="83" spans="24:40" x14ac:dyDescent="0.2">
      <c r="X83" s="209" t="s">
        <v>1336</v>
      </c>
      <c r="Y83" s="7" t="s">
        <v>675</v>
      </c>
      <c r="Z83" s="7">
        <v>51</v>
      </c>
      <c r="AA83" s="7" t="s">
        <v>142</v>
      </c>
      <c r="AB83" s="7">
        <v>4</v>
      </c>
      <c r="AC83" s="7" t="s">
        <v>338</v>
      </c>
      <c r="AD83" s="7">
        <v>71</v>
      </c>
      <c r="AE83" s="210" t="s">
        <v>671</v>
      </c>
      <c r="AM83" s="129" t="s">
        <v>777</v>
      </c>
      <c r="AN83" s="504" t="s">
        <v>1134</v>
      </c>
    </row>
    <row r="84" spans="24:40" x14ac:dyDescent="0.2">
      <c r="X84" s="209" t="s">
        <v>1337</v>
      </c>
      <c r="Y84" s="7" t="s">
        <v>676</v>
      </c>
      <c r="Z84" s="7">
        <v>51</v>
      </c>
      <c r="AA84" s="7" t="s">
        <v>142</v>
      </c>
      <c r="AB84" s="7">
        <v>4</v>
      </c>
      <c r="AC84" s="7" t="s">
        <v>338</v>
      </c>
      <c r="AD84" s="7">
        <v>71</v>
      </c>
      <c r="AE84" s="210" t="s">
        <v>671</v>
      </c>
      <c r="AM84" s="129" t="s">
        <v>791</v>
      </c>
      <c r="AN84" s="504" t="s">
        <v>1146</v>
      </c>
    </row>
    <row r="85" spans="24:40" x14ac:dyDescent="0.2">
      <c r="X85" s="209" t="s">
        <v>1333</v>
      </c>
      <c r="Y85" s="7" t="s">
        <v>672</v>
      </c>
      <c r="Z85" s="7">
        <v>51</v>
      </c>
      <c r="AA85" s="7" t="s">
        <v>142</v>
      </c>
      <c r="AB85" s="7">
        <v>4</v>
      </c>
      <c r="AC85" s="7" t="s">
        <v>338</v>
      </c>
      <c r="AD85" s="7">
        <v>71</v>
      </c>
      <c r="AE85" s="210" t="s">
        <v>671</v>
      </c>
      <c r="AM85" s="129" t="s">
        <v>618</v>
      </c>
      <c r="AN85" s="504" t="s">
        <v>1311</v>
      </c>
    </row>
    <row r="86" spans="24:40" x14ac:dyDescent="0.2">
      <c r="X86" s="209" t="s">
        <v>1334</v>
      </c>
      <c r="Y86" s="7" t="s">
        <v>673</v>
      </c>
      <c r="Z86" s="7">
        <v>51</v>
      </c>
      <c r="AA86" s="7" t="s">
        <v>142</v>
      </c>
      <c r="AB86" s="7">
        <v>4</v>
      </c>
      <c r="AC86" s="7" t="s">
        <v>338</v>
      </c>
      <c r="AD86" s="7">
        <v>71</v>
      </c>
      <c r="AE86" s="210" t="s">
        <v>671</v>
      </c>
      <c r="AM86" s="129" t="s">
        <v>577</v>
      </c>
      <c r="AN86" s="504" t="s">
        <v>1009</v>
      </c>
    </row>
    <row r="87" spans="24:40" x14ac:dyDescent="0.2">
      <c r="X87" s="209" t="s">
        <v>1335</v>
      </c>
      <c r="Y87" s="7" t="s">
        <v>674</v>
      </c>
      <c r="Z87" s="7">
        <v>51</v>
      </c>
      <c r="AA87" s="7" t="s">
        <v>142</v>
      </c>
      <c r="AB87" s="7">
        <v>4</v>
      </c>
      <c r="AC87" s="7" t="s">
        <v>338</v>
      </c>
      <c r="AD87" s="7">
        <v>71</v>
      </c>
      <c r="AE87" s="210" t="s">
        <v>671</v>
      </c>
      <c r="AM87" s="129" t="s">
        <v>634</v>
      </c>
      <c r="AN87" s="504" t="s">
        <v>1047</v>
      </c>
    </row>
    <row r="88" spans="24:40" x14ac:dyDescent="0.2">
      <c r="X88" s="209" t="s">
        <v>1332</v>
      </c>
      <c r="Y88" s="7" t="s">
        <v>670</v>
      </c>
      <c r="Z88" s="7">
        <v>51</v>
      </c>
      <c r="AA88" s="7" t="s">
        <v>142</v>
      </c>
      <c r="AB88" s="7">
        <v>4</v>
      </c>
      <c r="AC88" s="7" t="s">
        <v>338</v>
      </c>
      <c r="AD88" s="7">
        <v>71</v>
      </c>
      <c r="AE88" s="210" t="s">
        <v>671</v>
      </c>
      <c r="AM88" s="129" t="s">
        <v>567</v>
      </c>
      <c r="AN88" s="504" t="s">
        <v>1004</v>
      </c>
    </row>
    <row r="89" spans="24:40" x14ac:dyDescent="0.2">
      <c r="X89" s="209" t="s">
        <v>1352</v>
      </c>
      <c r="Y89" s="7" t="s">
        <v>772</v>
      </c>
      <c r="Z89" s="7">
        <v>51</v>
      </c>
      <c r="AA89" s="7" t="s">
        <v>142</v>
      </c>
      <c r="AB89" s="7">
        <v>4</v>
      </c>
      <c r="AC89" s="7" t="s">
        <v>338</v>
      </c>
      <c r="AD89" s="7">
        <v>89</v>
      </c>
      <c r="AE89" s="210" t="s">
        <v>773</v>
      </c>
      <c r="AM89" s="129" t="s">
        <v>407</v>
      </c>
      <c r="AN89" s="504" t="s">
        <v>947</v>
      </c>
    </row>
    <row r="90" spans="24:40" x14ac:dyDescent="0.2">
      <c r="X90" s="209" t="s">
        <v>1353</v>
      </c>
      <c r="Y90" s="7" t="s">
        <v>774</v>
      </c>
      <c r="Z90" s="7">
        <v>51</v>
      </c>
      <c r="AA90" s="7" t="s">
        <v>142</v>
      </c>
      <c r="AB90" s="7">
        <v>4</v>
      </c>
      <c r="AC90" s="7" t="s">
        <v>338</v>
      </c>
      <c r="AD90" s="7">
        <v>89</v>
      </c>
      <c r="AE90" s="210" t="s">
        <v>773</v>
      </c>
      <c r="AM90" s="129" t="s">
        <v>636</v>
      </c>
      <c r="AN90" s="504" t="s">
        <v>1049</v>
      </c>
    </row>
    <row r="91" spans="24:40" x14ac:dyDescent="0.2">
      <c r="X91" s="209" t="s">
        <v>1284</v>
      </c>
      <c r="Y91" s="7" t="s">
        <v>517</v>
      </c>
      <c r="Z91" s="7">
        <v>65</v>
      </c>
      <c r="AA91" s="7" t="s">
        <v>152</v>
      </c>
      <c r="AB91" s="7">
        <v>5</v>
      </c>
      <c r="AC91" s="7" t="s">
        <v>312</v>
      </c>
      <c r="AD91" s="7">
        <v>44</v>
      </c>
      <c r="AE91" s="210" t="s">
        <v>518</v>
      </c>
      <c r="AM91" s="129" t="s">
        <v>420</v>
      </c>
      <c r="AN91" s="504" t="s">
        <v>959</v>
      </c>
    </row>
    <row r="92" spans="24:40" x14ac:dyDescent="0.2">
      <c r="X92" s="209" t="s">
        <v>1295</v>
      </c>
      <c r="Y92" s="7" t="s">
        <v>534</v>
      </c>
      <c r="Z92" s="7">
        <v>65</v>
      </c>
      <c r="AA92" s="7" t="s">
        <v>152</v>
      </c>
      <c r="AB92" s="7">
        <v>5</v>
      </c>
      <c r="AC92" s="7" t="s">
        <v>312</v>
      </c>
      <c r="AD92" s="7">
        <v>49</v>
      </c>
      <c r="AE92" s="210" t="s">
        <v>533</v>
      </c>
      <c r="AM92" s="129" t="s">
        <v>637</v>
      </c>
      <c r="AN92" s="504" t="s">
        <v>1050</v>
      </c>
    </row>
    <row r="93" spans="24:40" x14ac:dyDescent="0.2">
      <c r="X93" s="209" t="s">
        <v>1306</v>
      </c>
      <c r="Y93" s="7" t="s">
        <v>552</v>
      </c>
      <c r="Z93" s="7">
        <v>65</v>
      </c>
      <c r="AA93" s="7" t="s">
        <v>152</v>
      </c>
      <c r="AB93" s="7">
        <v>5</v>
      </c>
      <c r="AC93" s="7" t="s">
        <v>312</v>
      </c>
      <c r="AD93" s="7">
        <v>53</v>
      </c>
      <c r="AE93" s="210" t="s">
        <v>551</v>
      </c>
      <c r="AM93" s="129" t="s">
        <v>308</v>
      </c>
      <c r="AN93" s="504" t="s">
        <v>900</v>
      </c>
    </row>
    <row r="94" spans="24:40" x14ac:dyDescent="0.2">
      <c r="X94" s="209" t="s">
        <v>1339</v>
      </c>
      <c r="Y94" s="7" t="s">
        <v>679</v>
      </c>
      <c r="Z94" s="7">
        <v>65</v>
      </c>
      <c r="AA94" s="7" t="s">
        <v>152</v>
      </c>
      <c r="AB94" s="7">
        <v>5</v>
      </c>
      <c r="AC94" s="7" t="s">
        <v>312</v>
      </c>
      <c r="AD94" s="7">
        <v>72</v>
      </c>
      <c r="AE94" s="210" t="s">
        <v>678</v>
      </c>
      <c r="AM94" s="129" t="s">
        <v>721</v>
      </c>
      <c r="AN94" s="504" t="s">
        <v>1100</v>
      </c>
    </row>
    <row r="95" spans="24:40" x14ac:dyDescent="0.2">
      <c r="X95" s="209" t="s">
        <v>1340</v>
      </c>
      <c r="Y95" s="7" t="s">
        <v>680</v>
      </c>
      <c r="Z95" s="7">
        <v>65</v>
      </c>
      <c r="AA95" s="7" t="s">
        <v>152</v>
      </c>
      <c r="AB95" s="7">
        <v>5</v>
      </c>
      <c r="AC95" s="7" t="s">
        <v>312</v>
      </c>
      <c r="AD95" s="7">
        <v>72</v>
      </c>
      <c r="AE95" s="210" t="s">
        <v>678</v>
      </c>
      <c r="AM95" s="129" t="s">
        <v>462</v>
      </c>
      <c r="AN95" s="504" t="s">
        <v>1255</v>
      </c>
    </row>
    <row r="96" spans="24:40" x14ac:dyDescent="0.2">
      <c r="X96" s="209" t="s">
        <v>1338</v>
      </c>
      <c r="Y96" s="7" t="s">
        <v>677</v>
      </c>
      <c r="Z96" s="7">
        <v>65</v>
      </c>
      <c r="AA96" s="7" t="s">
        <v>152</v>
      </c>
      <c r="AB96" s="7">
        <v>5</v>
      </c>
      <c r="AC96" s="7" t="s">
        <v>312</v>
      </c>
      <c r="AD96" s="7">
        <v>72</v>
      </c>
      <c r="AE96" s="210" t="s">
        <v>678</v>
      </c>
      <c r="AM96" s="129" t="s">
        <v>408</v>
      </c>
      <c r="AN96" s="504" t="s">
        <v>948</v>
      </c>
    </row>
    <row r="97" spans="24:40" x14ac:dyDescent="0.2">
      <c r="X97" s="209" t="s">
        <v>1199</v>
      </c>
      <c r="Y97" s="7" t="s">
        <v>311</v>
      </c>
      <c r="Z97" s="7">
        <v>65</v>
      </c>
      <c r="AA97" s="7" t="s">
        <v>152</v>
      </c>
      <c r="AB97" s="7">
        <v>5</v>
      </c>
      <c r="AC97" s="7" t="s">
        <v>312</v>
      </c>
      <c r="AD97" s="7">
        <v>85</v>
      </c>
      <c r="AE97" s="210" t="s">
        <v>313</v>
      </c>
      <c r="AM97" s="129" t="s">
        <v>463</v>
      </c>
      <c r="AN97" s="504" t="s">
        <v>1256</v>
      </c>
    </row>
    <row r="98" spans="24:40" x14ac:dyDescent="0.2">
      <c r="X98" s="209" t="s">
        <v>1210</v>
      </c>
      <c r="Y98" s="7" t="s">
        <v>347</v>
      </c>
      <c r="Z98" s="7">
        <v>52</v>
      </c>
      <c r="AA98" s="7" t="s">
        <v>143</v>
      </c>
      <c r="AB98" s="7">
        <v>6</v>
      </c>
      <c r="AC98" s="7" t="s">
        <v>344</v>
      </c>
      <c r="AD98" s="7">
        <v>22</v>
      </c>
      <c r="AE98" s="210" t="s">
        <v>345</v>
      </c>
      <c r="AM98" s="129" t="s">
        <v>778</v>
      </c>
      <c r="AN98" s="504" t="s">
        <v>1135</v>
      </c>
    </row>
    <row r="99" spans="24:40" x14ac:dyDescent="0.2">
      <c r="X99" s="209" t="s">
        <v>1216</v>
      </c>
      <c r="Y99" s="7" t="s">
        <v>353</v>
      </c>
      <c r="Z99" s="7">
        <v>52</v>
      </c>
      <c r="AA99" s="7" t="s">
        <v>143</v>
      </c>
      <c r="AB99" s="7">
        <v>6</v>
      </c>
      <c r="AC99" s="7" t="s">
        <v>344</v>
      </c>
      <c r="AD99" s="7">
        <v>22</v>
      </c>
      <c r="AE99" s="210" t="s">
        <v>345</v>
      </c>
      <c r="AM99" s="129" t="s">
        <v>429</v>
      </c>
      <c r="AN99" s="504" t="s">
        <v>1233</v>
      </c>
    </row>
    <row r="100" spans="24:40" x14ac:dyDescent="0.2">
      <c r="X100" s="209" t="s">
        <v>1213</v>
      </c>
      <c r="Y100" s="7" t="s">
        <v>350</v>
      </c>
      <c r="Z100" s="7">
        <v>52</v>
      </c>
      <c r="AA100" s="7" t="s">
        <v>143</v>
      </c>
      <c r="AB100" s="7">
        <v>6</v>
      </c>
      <c r="AC100" s="7" t="s">
        <v>344</v>
      </c>
      <c r="AD100" s="7">
        <v>22</v>
      </c>
      <c r="AE100" s="210" t="s">
        <v>345</v>
      </c>
      <c r="AM100" s="129" t="s">
        <v>732</v>
      </c>
      <c r="AN100" s="504" t="s">
        <v>1109</v>
      </c>
    </row>
    <row r="101" spans="24:40" x14ac:dyDescent="0.2">
      <c r="X101" s="209" t="s">
        <v>1209</v>
      </c>
      <c r="Y101" s="7" t="s">
        <v>346</v>
      </c>
      <c r="Z101" s="7">
        <v>52</v>
      </c>
      <c r="AA101" s="7" t="s">
        <v>143</v>
      </c>
      <c r="AB101" s="7">
        <v>6</v>
      </c>
      <c r="AC101" s="7" t="s">
        <v>344</v>
      </c>
      <c r="AD101" s="7">
        <v>22</v>
      </c>
      <c r="AE101" s="210" t="s">
        <v>345</v>
      </c>
      <c r="AM101" s="129" t="s">
        <v>736</v>
      </c>
      <c r="AN101" s="504" t="s">
        <v>1112</v>
      </c>
    </row>
    <row r="102" spans="24:40" x14ac:dyDescent="0.2">
      <c r="X102" s="209" t="s">
        <v>1212</v>
      </c>
      <c r="Y102" s="7" t="s">
        <v>349</v>
      </c>
      <c r="Z102" s="7">
        <v>52</v>
      </c>
      <c r="AA102" s="7" t="s">
        <v>143</v>
      </c>
      <c r="AB102" s="7">
        <v>6</v>
      </c>
      <c r="AC102" s="7" t="s">
        <v>344</v>
      </c>
      <c r="AD102" s="7">
        <v>22</v>
      </c>
      <c r="AE102" s="210" t="s">
        <v>345</v>
      </c>
      <c r="AM102" s="129" t="s">
        <v>601</v>
      </c>
      <c r="AN102" s="504" t="s">
        <v>1032</v>
      </c>
    </row>
    <row r="103" spans="24:40" x14ac:dyDescent="0.2">
      <c r="X103" s="209" t="s">
        <v>1211</v>
      </c>
      <c r="Y103" s="7" t="s">
        <v>348</v>
      </c>
      <c r="Z103" s="7">
        <v>52</v>
      </c>
      <c r="AA103" s="7" t="s">
        <v>143</v>
      </c>
      <c r="AB103" s="7">
        <v>6</v>
      </c>
      <c r="AC103" s="7" t="s">
        <v>344</v>
      </c>
      <c r="AD103" s="7">
        <v>22</v>
      </c>
      <c r="AE103" s="210" t="s">
        <v>345</v>
      </c>
      <c r="AM103" s="129" t="s">
        <v>266</v>
      </c>
      <c r="AN103" s="504" t="s">
        <v>868</v>
      </c>
    </row>
    <row r="104" spans="24:40" x14ac:dyDescent="0.2">
      <c r="X104" s="209" t="s">
        <v>1214</v>
      </c>
      <c r="Y104" s="7" t="s">
        <v>351</v>
      </c>
      <c r="Z104" s="7">
        <v>52</v>
      </c>
      <c r="AA104" s="7" t="s">
        <v>143</v>
      </c>
      <c r="AB104" s="7">
        <v>6</v>
      </c>
      <c r="AC104" s="7" t="s">
        <v>344</v>
      </c>
      <c r="AD104" s="7">
        <v>22</v>
      </c>
      <c r="AE104" s="210" t="s">
        <v>345</v>
      </c>
      <c r="AM104" s="129" t="s">
        <v>766</v>
      </c>
      <c r="AN104" s="504" t="s">
        <v>1128</v>
      </c>
    </row>
    <row r="105" spans="24:40" x14ac:dyDescent="0.2">
      <c r="X105" s="209" t="s">
        <v>1215</v>
      </c>
      <c r="Y105" s="7" t="s">
        <v>352</v>
      </c>
      <c r="Z105" s="7">
        <v>52</v>
      </c>
      <c r="AA105" s="7" t="s">
        <v>143</v>
      </c>
      <c r="AB105" s="7">
        <v>6</v>
      </c>
      <c r="AC105" s="7" t="s">
        <v>344</v>
      </c>
      <c r="AD105" s="7">
        <v>22</v>
      </c>
      <c r="AE105" s="210" t="s">
        <v>345</v>
      </c>
      <c r="AM105" s="129" t="s">
        <v>605</v>
      </c>
      <c r="AN105" s="504" t="s">
        <v>1035</v>
      </c>
    </row>
    <row r="106" spans="24:40" x14ac:dyDescent="0.2">
      <c r="X106" s="209" t="s">
        <v>1229</v>
      </c>
      <c r="Y106" s="7" t="s">
        <v>394</v>
      </c>
      <c r="Z106" s="7">
        <v>52</v>
      </c>
      <c r="AA106" s="7" t="s">
        <v>143</v>
      </c>
      <c r="AB106" s="7">
        <v>6</v>
      </c>
      <c r="AC106" s="7" t="s">
        <v>344</v>
      </c>
      <c r="AD106" s="7">
        <v>29</v>
      </c>
      <c r="AE106" s="210" t="s">
        <v>395</v>
      </c>
      <c r="AM106" s="129" t="s">
        <v>679</v>
      </c>
      <c r="AN106" s="504" t="s">
        <v>1339</v>
      </c>
    </row>
    <row r="107" spans="24:40" x14ac:dyDescent="0.2">
      <c r="X107" s="209" t="s">
        <v>1358</v>
      </c>
      <c r="Y107" s="7" t="s">
        <v>837</v>
      </c>
      <c r="Z107" s="7">
        <v>52</v>
      </c>
      <c r="AA107" s="7" t="s">
        <v>143</v>
      </c>
      <c r="AB107" s="7">
        <v>6</v>
      </c>
      <c r="AC107" s="7" t="s">
        <v>344</v>
      </c>
      <c r="AD107" s="7">
        <v>29</v>
      </c>
      <c r="AE107" s="210" t="s">
        <v>395</v>
      </c>
      <c r="AM107" s="129" t="s">
        <v>248</v>
      </c>
      <c r="AN107" s="504" t="s">
        <v>862</v>
      </c>
    </row>
    <row r="108" spans="24:40" x14ac:dyDescent="0.2">
      <c r="X108" s="209" t="s">
        <v>1250</v>
      </c>
      <c r="Y108" s="7" t="s">
        <v>455</v>
      </c>
      <c r="Z108" s="7">
        <v>52</v>
      </c>
      <c r="AA108" s="7" t="s">
        <v>143</v>
      </c>
      <c r="AB108" s="7">
        <v>6</v>
      </c>
      <c r="AC108" s="7" t="s">
        <v>344</v>
      </c>
      <c r="AD108" s="7">
        <v>35</v>
      </c>
      <c r="AE108" s="210" t="s">
        <v>454</v>
      </c>
      <c r="AM108" s="129" t="s">
        <v>744</v>
      </c>
      <c r="AN108" s="504" t="s">
        <v>1119</v>
      </c>
    </row>
    <row r="109" spans="24:40" x14ac:dyDescent="0.2">
      <c r="X109" s="209" t="s">
        <v>1251</v>
      </c>
      <c r="Y109" s="7" t="s">
        <v>456</v>
      </c>
      <c r="Z109" s="7">
        <v>52</v>
      </c>
      <c r="AA109" s="7" t="s">
        <v>143</v>
      </c>
      <c r="AB109" s="7">
        <v>6</v>
      </c>
      <c r="AC109" s="7" t="s">
        <v>344</v>
      </c>
      <c r="AD109" s="7">
        <v>35</v>
      </c>
      <c r="AE109" s="210" t="s">
        <v>454</v>
      </c>
      <c r="AM109" s="129" t="s">
        <v>360</v>
      </c>
      <c r="AN109" s="504" t="s">
        <v>1218</v>
      </c>
    </row>
    <row r="110" spans="24:40" x14ac:dyDescent="0.2">
      <c r="X110" s="209" t="s">
        <v>1249</v>
      </c>
      <c r="Y110" s="7" t="s">
        <v>453</v>
      </c>
      <c r="Z110" s="7">
        <v>52</v>
      </c>
      <c r="AA110" s="7" t="s">
        <v>143</v>
      </c>
      <c r="AB110" s="7">
        <v>6</v>
      </c>
      <c r="AC110" s="7" t="s">
        <v>344</v>
      </c>
      <c r="AD110" s="7">
        <v>35</v>
      </c>
      <c r="AE110" s="210" t="s">
        <v>454</v>
      </c>
      <c r="AM110" s="129" t="s">
        <v>606</v>
      </c>
      <c r="AN110" s="504" t="s">
        <v>1036</v>
      </c>
    </row>
    <row r="111" spans="24:40" x14ac:dyDescent="0.2">
      <c r="X111" s="209" t="s">
        <v>1308</v>
      </c>
      <c r="Y111" s="7" t="s">
        <v>565</v>
      </c>
      <c r="Z111" s="7">
        <v>52</v>
      </c>
      <c r="AA111" s="7" t="s">
        <v>143</v>
      </c>
      <c r="AB111" s="7">
        <v>6</v>
      </c>
      <c r="AC111" s="7" t="s">
        <v>344</v>
      </c>
      <c r="AD111" s="7">
        <v>56</v>
      </c>
      <c r="AE111" s="210" t="s">
        <v>563</v>
      </c>
      <c r="AM111" s="129" t="s">
        <v>491</v>
      </c>
      <c r="AN111" s="504" t="s">
        <v>1266</v>
      </c>
    </row>
    <row r="112" spans="24:40" x14ac:dyDescent="0.2">
      <c r="X112" s="209" t="s">
        <v>1307</v>
      </c>
      <c r="Y112" s="7" t="s">
        <v>564</v>
      </c>
      <c r="Z112" s="7">
        <v>52</v>
      </c>
      <c r="AA112" s="7" t="s">
        <v>143</v>
      </c>
      <c r="AB112" s="7">
        <v>6</v>
      </c>
      <c r="AC112" s="7" t="s">
        <v>344</v>
      </c>
      <c r="AD112" s="7">
        <v>56</v>
      </c>
      <c r="AE112" s="210" t="s">
        <v>563</v>
      </c>
      <c r="AM112" s="129" t="s">
        <v>273</v>
      </c>
      <c r="AN112" s="504" t="s">
        <v>875</v>
      </c>
    </row>
    <row r="113" spans="24:40" x14ac:dyDescent="0.2">
      <c r="X113" s="209" t="s">
        <v>1200</v>
      </c>
      <c r="Y113" s="7" t="s">
        <v>320</v>
      </c>
      <c r="Z113" s="7">
        <v>53</v>
      </c>
      <c r="AA113" s="7" t="s">
        <v>317</v>
      </c>
      <c r="AB113" s="7">
        <v>7</v>
      </c>
      <c r="AC113" s="7" t="s">
        <v>318</v>
      </c>
      <c r="AD113" s="7">
        <v>18</v>
      </c>
      <c r="AE113" s="210" t="s">
        <v>319</v>
      </c>
      <c r="AM113" s="129" t="s">
        <v>607</v>
      </c>
      <c r="AN113" s="504" t="s">
        <v>1037</v>
      </c>
    </row>
    <row r="114" spans="24:40" x14ac:dyDescent="0.2">
      <c r="X114" s="209" t="s">
        <v>1201</v>
      </c>
      <c r="Y114" s="7" t="s">
        <v>321</v>
      </c>
      <c r="Z114" s="7">
        <v>53</v>
      </c>
      <c r="AA114" s="7" t="s">
        <v>317</v>
      </c>
      <c r="AB114" s="7">
        <v>7</v>
      </c>
      <c r="AC114" s="7" t="s">
        <v>318</v>
      </c>
      <c r="AD114" s="7">
        <v>18</v>
      </c>
      <c r="AE114" s="210" t="s">
        <v>319</v>
      </c>
      <c r="AM114" s="129" t="s">
        <v>758</v>
      </c>
      <c r="AN114" s="504" t="s">
        <v>1121</v>
      </c>
    </row>
    <row r="115" spans="24:40" x14ac:dyDescent="0.2">
      <c r="X115" s="209" t="s">
        <v>1202</v>
      </c>
      <c r="Y115" s="7" t="s">
        <v>322</v>
      </c>
      <c r="Z115" s="7">
        <v>53</v>
      </c>
      <c r="AA115" s="7" t="s">
        <v>317</v>
      </c>
      <c r="AB115" s="7">
        <v>7</v>
      </c>
      <c r="AC115" s="7" t="s">
        <v>318</v>
      </c>
      <c r="AD115" s="7">
        <v>18</v>
      </c>
      <c r="AE115" s="210" t="s">
        <v>319</v>
      </c>
      <c r="AM115" s="129" t="s">
        <v>492</v>
      </c>
      <c r="AN115" s="504" t="s">
        <v>1267</v>
      </c>
    </row>
    <row r="116" spans="24:40" x14ac:dyDescent="0.2">
      <c r="X116" s="209" t="s">
        <v>1203</v>
      </c>
      <c r="Y116" s="7" t="s">
        <v>323</v>
      </c>
      <c r="Z116" s="7">
        <v>53</v>
      </c>
      <c r="AA116" s="7" t="s">
        <v>317</v>
      </c>
      <c r="AB116" s="7">
        <v>7</v>
      </c>
      <c r="AC116" s="7" t="s">
        <v>318</v>
      </c>
      <c r="AD116" s="7">
        <v>18</v>
      </c>
      <c r="AE116" s="210" t="s">
        <v>319</v>
      </c>
      <c r="AM116" s="129" t="s">
        <v>249</v>
      </c>
      <c r="AN116" s="504" t="s">
        <v>863</v>
      </c>
    </row>
    <row r="117" spans="24:40" x14ac:dyDescent="0.2">
      <c r="X117" s="209" t="s">
        <v>1204</v>
      </c>
      <c r="Y117" s="7" t="s">
        <v>324</v>
      </c>
      <c r="Z117" s="7">
        <v>53</v>
      </c>
      <c r="AA117" s="7" t="s">
        <v>317</v>
      </c>
      <c r="AB117" s="7">
        <v>7</v>
      </c>
      <c r="AC117" s="7" t="s">
        <v>318</v>
      </c>
      <c r="AD117" s="7">
        <v>18</v>
      </c>
      <c r="AE117" s="210" t="s">
        <v>319</v>
      </c>
      <c r="AM117" s="129" t="s">
        <v>361</v>
      </c>
      <c r="AN117" s="504" t="s">
        <v>1219</v>
      </c>
    </row>
    <row r="118" spans="24:40" x14ac:dyDescent="0.2">
      <c r="X118" s="209" t="s">
        <v>1224</v>
      </c>
      <c r="Y118" s="7" t="s">
        <v>389</v>
      </c>
      <c r="Z118" s="7">
        <v>53</v>
      </c>
      <c r="AA118" s="7" t="s">
        <v>317</v>
      </c>
      <c r="AB118" s="7">
        <v>7</v>
      </c>
      <c r="AC118" s="7" t="s">
        <v>318</v>
      </c>
      <c r="AD118" s="7">
        <v>28</v>
      </c>
      <c r="AE118" s="210" t="s">
        <v>388</v>
      </c>
      <c r="AM118" s="129" t="s">
        <v>537</v>
      </c>
      <c r="AN118" s="504" t="s">
        <v>994</v>
      </c>
    </row>
    <row r="119" spans="24:40" x14ac:dyDescent="0.2">
      <c r="X119" s="209" t="s">
        <v>1226</v>
      </c>
      <c r="Y119" s="7" t="s">
        <v>391</v>
      </c>
      <c r="Z119" s="7">
        <v>53</v>
      </c>
      <c r="AA119" s="7" t="s">
        <v>317</v>
      </c>
      <c r="AB119" s="7">
        <v>7</v>
      </c>
      <c r="AC119" s="7" t="s">
        <v>318</v>
      </c>
      <c r="AD119" s="7">
        <v>28</v>
      </c>
      <c r="AE119" s="210" t="s">
        <v>388</v>
      </c>
      <c r="AM119" s="129" t="s">
        <v>767</v>
      </c>
      <c r="AN119" s="504" t="s">
        <v>1129</v>
      </c>
    </row>
    <row r="120" spans="24:40" x14ac:dyDescent="0.2">
      <c r="X120" s="209" t="s">
        <v>1225</v>
      </c>
      <c r="Y120" s="7" t="s">
        <v>390</v>
      </c>
      <c r="Z120" s="7">
        <v>53</v>
      </c>
      <c r="AA120" s="7" t="s">
        <v>317</v>
      </c>
      <c r="AB120" s="7">
        <v>7</v>
      </c>
      <c r="AC120" s="7" t="s">
        <v>318</v>
      </c>
      <c r="AD120" s="7">
        <v>28</v>
      </c>
      <c r="AE120" s="210" t="s">
        <v>388</v>
      </c>
      <c r="AM120" s="129" t="s">
        <v>347</v>
      </c>
      <c r="AN120" s="504" t="s">
        <v>1210</v>
      </c>
    </row>
    <row r="121" spans="24:40" x14ac:dyDescent="0.2">
      <c r="X121" s="209" t="s">
        <v>1227</v>
      </c>
      <c r="Y121" s="7" t="s">
        <v>392</v>
      </c>
      <c r="Z121" s="7">
        <v>53</v>
      </c>
      <c r="AA121" s="7" t="s">
        <v>317</v>
      </c>
      <c r="AB121" s="7">
        <v>7</v>
      </c>
      <c r="AC121" s="7" t="s">
        <v>318</v>
      </c>
      <c r="AD121" s="7">
        <v>28</v>
      </c>
      <c r="AE121" s="210" t="s">
        <v>388</v>
      </c>
      <c r="AM121" s="129" t="s">
        <v>389</v>
      </c>
      <c r="AN121" s="504" t="s">
        <v>1224</v>
      </c>
    </row>
    <row r="122" spans="24:40" x14ac:dyDescent="0.2">
      <c r="X122" s="209" t="s">
        <v>1341</v>
      </c>
      <c r="Y122" s="7" t="s">
        <v>695</v>
      </c>
      <c r="Z122" s="7">
        <v>53</v>
      </c>
      <c r="AA122" s="7" t="s">
        <v>317</v>
      </c>
      <c r="AB122" s="7">
        <v>7</v>
      </c>
      <c r="AC122" s="7" t="s">
        <v>318</v>
      </c>
      <c r="AD122" s="7">
        <v>28</v>
      </c>
      <c r="AE122" s="210" t="s">
        <v>388</v>
      </c>
      <c r="AM122" s="129" t="s">
        <v>309</v>
      </c>
      <c r="AN122" s="504" t="s">
        <v>901</v>
      </c>
    </row>
    <row r="123" spans="24:40" x14ac:dyDescent="0.2">
      <c r="X123" s="209" t="s">
        <v>1228</v>
      </c>
      <c r="Y123" s="7" t="s">
        <v>393</v>
      </c>
      <c r="Z123" s="7">
        <v>53</v>
      </c>
      <c r="AA123" s="7" t="s">
        <v>317</v>
      </c>
      <c r="AB123" s="7">
        <v>7</v>
      </c>
      <c r="AC123" s="7" t="s">
        <v>318</v>
      </c>
      <c r="AD123" s="7">
        <v>28</v>
      </c>
      <c r="AE123" s="210" t="s">
        <v>388</v>
      </c>
      <c r="AM123" s="129" t="s">
        <v>482</v>
      </c>
      <c r="AN123" s="504" t="s">
        <v>980</v>
      </c>
    </row>
    <row r="124" spans="24:40" x14ac:dyDescent="0.2">
      <c r="X124" s="209" t="s">
        <v>1252</v>
      </c>
      <c r="Y124" s="7" t="s">
        <v>458</v>
      </c>
      <c r="Z124" s="7">
        <v>53</v>
      </c>
      <c r="AA124" s="7" t="s">
        <v>317</v>
      </c>
      <c r="AB124" s="7">
        <v>7</v>
      </c>
      <c r="AC124" s="7" t="s">
        <v>318</v>
      </c>
      <c r="AD124" s="7">
        <v>36</v>
      </c>
      <c r="AE124" s="210" t="s">
        <v>457</v>
      </c>
      <c r="AM124" s="129" t="s">
        <v>384</v>
      </c>
      <c r="AN124" s="504" t="s">
        <v>934</v>
      </c>
    </row>
    <row r="125" spans="24:40" x14ac:dyDescent="0.2">
      <c r="X125" s="209" t="s">
        <v>1354</v>
      </c>
      <c r="Y125" s="7" t="s">
        <v>826</v>
      </c>
      <c r="Z125" s="7">
        <v>53</v>
      </c>
      <c r="AA125" s="7" t="s">
        <v>317</v>
      </c>
      <c r="AB125" s="7">
        <v>7</v>
      </c>
      <c r="AC125" s="7" t="s">
        <v>318</v>
      </c>
      <c r="AD125" s="7">
        <v>36</v>
      </c>
      <c r="AE125" s="210" t="s">
        <v>457</v>
      </c>
      <c r="AM125" s="129" t="s">
        <v>328</v>
      </c>
      <c r="AN125" s="504" t="s">
        <v>907</v>
      </c>
    </row>
    <row r="126" spans="24:40" x14ac:dyDescent="0.2">
      <c r="X126" s="209" t="s">
        <v>1259</v>
      </c>
      <c r="Y126" s="7" t="s">
        <v>466</v>
      </c>
      <c r="Z126" s="7">
        <v>53</v>
      </c>
      <c r="AA126" s="7" t="s">
        <v>317</v>
      </c>
      <c r="AB126" s="7">
        <v>7</v>
      </c>
      <c r="AC126" s="7" t="s">
        <v>318</v>
      </c>
      <c r="AD126" s="7">
        <v>37</v>
      </c>
      <c r="AE126" s="210" t="s">
        <v>459</v>
      </c>
      <c r="AM126" s="129" t="s">
        <v>625</v>
      </c>
      <c r="AN126" s="504" t="s">
        <v>1317</v>
      </c>
    </row>
    <row r="127" spans="24:40" x14ac:dyDescent="0.2">
      <c r="X127" s="209" t="s">
        <v>1260</v>
      </c>
      <c r="Y127" s="7" t="s">
        <v>467</v>
      </c>
      <c r="Z127" s="7">
        <v>53</v>
      </c>
      <c r="AA127" s="7" t="s">
        <v>317</v>
      </c>
      <c r="AB127" s="7">
        <v>7</v>
      </c>
      <c r="AC127" s="7" t="s">
        <v>318</v>
      </c>
      <c r="AD127" s="7">
        <v>37</v>
      </c>
      <c r="AE127" s="210" t="s">
        <v>459</v>
      </c>
      <c r="AM127" s="129" t="s">
        <v>447</v>
      </c>
      <c r="AN127" s="504" t="s">
        <v>965</v>
      </c>
    </row>
    <row r="128" spans="24:40" x14ac:dyDescent="0.2">
      <c r="X128" s="209" t="s">
        <v>1256</v>
      </c>
      <c r="Y128" s="7" t="s">
        <v>463</v>
      </c>
      <c r="Z128" s="7">
        <v>53</v>
      </c>
      <c r="AA128" s="7" t="s">
        <v>317</v>
      </c>
      <c r="AB128" s="7">
        <v>7</v>
      </c>
      <c r="AC128" s="7" t="s">
        <v>318</v>
      </c>
      <c r="AD128" s="7">
        <v>37</v>
      </c>
      <c r="AE128" s="210" t="s">
        <v>459</v>
      </c>
      <c r="AM128" s="129" t="s">
        <v>682</v>
      </c>
      <c r="AN128" s="504" t="s">
        <v>1070</v>
      </c>
    </row>
    <row r="129" spans="24:40" x14ac:dyDescent="0.2">
      <c r="X129" s="209" t="s">
        <v>1257</v>
      </c>
      <c r="Y129" s="7" t="s">
        <v>464</v>
      </c>
      <c r="Z129" s="7">
        <v>53</v>
      </c>
      <c r="AA129" s="7" t="s">
        <v>317</v>
      </c>
      <c r="AB129" s="7">
        <v>7</v>
      </c>
      <c r="AC129" s="7" t="s">
        <v>318</v>
      </c>
      <c r="AD129" s="7">
        <v>37</v>
      </c>
      <c r="AE129" s="210" t="s">
        <v>459</v>
      </c>
      <c r="AM129" s="129" t="s">
        <v>300</v>
      </c>
      <c r="AN129" s="504" t="s">
        <v>894</v>
      </c>
    </row>
    <row r="130" spans="24:40" x14ac:dyDescent="0.2">
      <c r="X130" s="209" t="s">
        <v>1253</v>
      </c>
      <c r="Y130" s="7" t="s">
        <v>460</v>
      </c>
      <c r="Z130" s="7">
        <v>53</v>
      </c>
      <c r="AA130" s="7" t="s">
        <v>317</v>
      </c>
      <c r="AB130" s="7">
        <v>7</v>
      </c>
      <c r="AC130" s="7" t="s">
        <v>318</v>
      </c>
      <c r="AD130" s="7">
        <v>37</v>
      </c>
      <c r="AE130" s="210" t="s">
        <v>459</v>
      </c>
      <c r="AM130" s="129" t="s">
        <v>458</v>
      </c>
      <c r="AN130" s="504" t="s">
        <v>1252</v>
      </c>
    </row>
    <row r="131" spans="24:40" x14ac:dyDescent="0.2">
      <c r="X131" s="209" t="s">
        <v>1255</v>
      </c>
      <c r="Y131" s="7" t="s">
        <v>462</v>
      </c>
      <c r="Z131" s="7">
        <v>53</v>
      </c>
      <c r="AA131" s="7" t="s">
        <v>317</v>
      </c>
      <c r="AB131" s="7">
        <v>7</v>
      </c>
      <c r="AC131" s="7" t="s">
        <v>318</v>
      </c>
      <c r="AD131" s="7">
        <v>37</v>
      </c>
      <c r="AE131" s="210" t="s">
        <v>459</v>
      </c>
      <c r="AM131" s="129" t="s">
        <v>430</v>
      </c>
      <c r="AN131" s="504" t="s">
        <v>1234</v>
      </c>
    </row>
    <row r="132" spans="24:40" x14ac:dyDescent="0.2">
      <c r="X132" s="209" t="s">
        <v>1261</v>
      </c>
      <c r="Y132" s="7" t="s">
        <v>468</v>
      </c>
      <c r="Z132" s="7">
        <v>53</v>
      </c>
      <c r="AA132" s="7" t="s">
        <v>317</v>
      </c>
      <c r="AB132" s="7">
        <v>7</v>
      </c>
      <c r="AC132" s="7" t="s">
        <v>318</v>
      </c>
      <c r="AD132" s="7">
        <v>37</v>
      </c>
      <c r="AE132" s="210" t="s">
        <v>459</v>
      </c>
      <c r="AM132" s="129" t="s">
        <v>301</v>
      </c>
      <c r="AN132" s="504" t="s">
        <v>895</v>
      </c>
    </row>
    <row r="133" spans="24:40" x14ac:dyDescent="0.2">
      <c r="X133" s="209" t="s">
        <v>1263</v>
      </c>
      <c r="Y133" s="7" t="s">
        <v>470</v>
      </c>
      <c r="Z133" s="7">
        <v>53</v>
      </c>
      <c r="AA133" s="7" t="s">
        <v>317</v>
      </c>
      <c r="AB133" s="7">
        <v>7</v>
      </c>
      <c r="AC133" s="7" t="s">
        <v>318</v>
      </c>
      <c r="AD133" s="7">
        <v>37</v>
      </c>
      <c r="AE133" s="210" t="s">
        <v>459</v>
      </c>
      <c r="AM133" s="129" t="s">
        <v>394</v>
      </c>
      <c r="AN133" s="504" t="s">
        <v>1229</v>
      </c>
    </row>
    <row r="134" spans="24:40" x14ac:dyDescent="0.2">
      <c r="X134" s="209" t="s">
        <v>1262</v>
      </c>
      <c r="Y134" s="7" t="s">
        <v>469</v>
      </c>
      <c r="Z134" s="7">
        <v>53</v>
      </c>
      <c r="AA134" s="7" t="s">
        <v>317</v>
      </c>
      <c r="AB134" s="7">
        <v>7</v>
      </c>
      <c r="AC134" s="7" t="s">
        <v>318</v>
      </c>
      <c r="AD134" s="7">
        <v>37</v>
      </c>
      <c r="AE134" s="210" t="s">
        <v>459</v>
      </c>
      <c r="AM134" s="129" t="s">
        <v>656</v>
      </c>
      <c r="AN134" s="504" t="s">
        <v>1329</v>
      </c>
    </row>
    <row r="135" spans="24:40" x14ac:dyDescent="0.2">
      <c r="X135" s="209" t="s">
        <v>1258</v>
      </c>
      <c r="Y135" s="7" t="s">
        <v>465</v>
      </c>
      <c r="Z135" s="7">
        <v>53</v>
      </c>
      <c r="AA135" s="7" t="s">
        <v>317</v>
      </c>
      <c r="AB135" s="7">
        <v>7</v>
      </c>
      <c r="AC135" s="7" t="s">
        <v>318</v>
      </c>
      <c r="AD135" s="7">
        <v>37</v>
      </c>
      <c r="AE135" s="210" t="s">
        <v>459</v>
      </c>
      <c r="AM135" s="129" t="s">
        <v>711</v>
      </c>
      <c r="AN135" s="504" t="s">
        <v>1091</v>
      </c>
    </row>
    <row r="136" spans="24:40" x14ac:dyDescent="0.2">
      <c r="X136" s="209" t="s">
        <v>1254</v>
      </c>
      <c r="Y136" s="7" t="s">
        <v>461</v>
      </c>
      <c r="Z136" s="7">
        <v>53</v>
      </c>
      <c r="AA136" s="7" t="s">
        <v>317</v>
      </c>
      <c r="AB136" s="7">
        <v>7</v>
      </c>
      <c r="AC136" s="7" t="s">
        <v>318</v>
      </c>
      <c r="AD136" s="7">
        <v>37</v>
      </c>
      <c r="AE136" s="210" t="s">
        <v>459</v>
      </c>
      <c r="AM136" s="129" t="s">
        <v>310</v>
      </c>
      <c r="AN136" s="504" t="s">
        <v>902</v>
      </c>
    </row>
    <row r="137" spans="24:40" x14ac:dyDescent="0.2">
      <c r="X137" s="209" t="s">
        <v>1280</v>
      </c>
      <c r="Y137" s="7" t="s">
        <v>506</v>
      </c>
      <c r="Z137" s="7">
        <v>53</v>
      </c>
      <c r="AA137" s="7" t="s">
        <v>317</v>
      </c>
      <c r="AB137" s="7">
        <v>7</v>
      </c>
      <c r="AC137" s="7" t="s">
        <v>318</v>
      </c>
      <c r="AD137" s="7">
        <v>41</v>
      </c>
      <c r="AE137" s="210" t="s">
        <v>501</v>
      </c>
      <c r="AM137" s="129" t="s">
        <v>348</v>
      </c>
      <c r="AN137" s="504" t="s">
        <v>1211</v>
      </c>
    </row>
    <row r="138" spans="24:40" x14ac:dyDescent="0.2">
      <c r="X138" s="209" t="s">
        <v>1279</v>
      </c>
      <c r="Y138" s="7" t="s">
        <v>505</v>
      </c>
      <c r="Z138" s="7">
        <v>53</v>
      </c>
      <c r="AA138" s="7" t="s">
        <v>317</v>
      </c>
      <c r="AB138" s="7">
        <v>7</v>
      </c>
      <c r="AC138" s="7" t="s">
        <v>318</v>
      </c>
      <c r="AD138" s="7">
        <v>41</v>
      </c>
      <c r="AE138" s="210" t="s">
        <v>501</v>
      </c>
      <c r="AM138" s="129" t="s">
        <v>578</v>
      </c>
      <c r="AN138" s="504" t="s">
        <v>1010</v>
      </c>
    </row>
    <row r="139" spans="24:40" x14ac:dyDescent="0.2">
      <c r="X139" s="209" t="s">
        <v>1282</v>
      </c>
      <c r="Y139" s="7" t="s">
        <v>508</v>
      </c>
      <c r="Z139" s="7">
        <v>53</v>
      </c>
      <c r="AA139" s="7" t="s">
        <v>317</v>
      </c>
      <c r="AB139" s="7">
        <v>7</v>
      </c>
      <c r="AC139" s="7" t="s">
        <v>318</v>
      </c>
      <c r="AD139" s="7">
        <v>41</v>
      </c>
      <c r="AE139" s="210" t="s">
        <v>501</v>
      </c>
      <c r="AM139" s="129" t="s">
        <v>281</v>
      </c>
      <c r="AN139" s="504" t="s">
        <v>881</v>
      </c>
    </row>
    <row r="140" spans="24:40" x14ac:dyDescent="0.2">
      <c r="X140" s="209" t="s">
        <v>1277</v>
      </c>
      <c r="Y140" s="7" t="s">
        <v>503</v>
      </c>
      <c r="Z140" s="7">
        <v>53</v>
      </c>
      <c r="AA140" s="7" t="s">
        <v>317</v>
      </c>
      <c r="AB140" s="7">
        <v>7</v>
      </c>
      <c r="AC140" s="7" t="s">
        <v>318</v>
      </c>
      <c r="AD140" s="7">
        <v>41</v>
      </c>
      <c r="AE140" s="210" t="s">
        <v>501</v>
      </c>
      <c r="AM140" s="129" t="s">
        <v>687</v>
      </c>
      <c r="AN140" s="504" t="s">
        <v>1074</v>
      </c>
    </row>
    <row r="141" spans="24:40" x14ac:dyDescent="0.2">
      <c r="X141" s="209" t="s">
        <v>1276</v>
      </c>
      <c r="Y141" s="7" t="s">
        <v>502</v>
      </c>
      <c r="Z141" s="7">
        <v>53</v>
      </c>
      <c r="AA141" s="7" t="s">
        <v>317</v>
      </c>
      <c r="AB141" s="7">
        <v>7</v>
      </c>
      <c r="AC141" s="7" t="s">
        <v>318</v>
      </c>
      <c r="AD141" s="7">
        <v>41</v>
      </c>
      <c r="AE141" s="210" t="s">
        <v>501</v>
      </c>
      <c r="AM141" s="129" t="s">
        <v>683</v>
      </c>
      <c r="AN141" s="504" t="s">
        <v>1071</v>
      </c>
    </row>
    <row r="142" spans="24:40" x14ac:dyDescent="0.2">
      <c r="X142" s="209" t="s">
        <v>1281</v>
      </c>
      <c r="Y142" s="7" t="s">
        <v>507</v>
      </c>
      <c r="Z142" s="7">
        <v>53</v>
      </c>
      <c r="AA142" s="7" t="s">
        <v>317</v>
      </c>
      <c r="AB142" s="7">
        <v>7</v>
      </c>
      <c r="AC142" s="7" t="s">
        <v>318</v>
      </c>
      <c r="AD142" s="7">
        <v>41</v>
      </c>
      <c r="AE142" s="210" t="s">
        <v>501</v>
      </c>
      <c r="AM142" s="129" t="s">
        <v>661</v>
      </c>
      <c r="AN142" s="504" t="s">
        <v>1062</v>
      </c>
    </row>
    <row r="143" spans="24:40" x14ac:dyDescent="0.2">
      <c r="X143" s="209" t="s">
        <v>1278</v>
      </c>
      <c r="Y143" s="7" t="s">
        <v>504</v>
      </c>
      <c r="Z143" s="7">
        <v>53</v>
      </c>
      <c r="AA143" s="7" t="s">
        <v>317</v>
      </c>
      <c r="AB143" s="7">
        <v>7</v>
      </c>
      <c r="AC143" s="7" t="s">
        <v>318</v>
      </c>
      <c r="AD143" s="7">
        <v>41</v>
      </c>
      <c r="AE143" s="210" t="s">
        <v>501</v>
      </c>
      <c r="AM143" s="129" t="s">
        <v>340</v>
      </c>
      <c r="AN143" s="504" t="s">
        <v>1205</v>
      </c>
    </row>
    <row r="144" spans="24:40" x14ac:dyDescent="0.2">
      <c r="X144" s="209" t="s">
        <v>1286</v>
      </c>
      <c r="Y144" s="7" t="s">
        <v>521</v>
      </c>
      <c r="Z144" s="7">
        <v>53</v>
      </c>
      <c r="AA144" s="7" t="s">
        <v>317</v>
      </c>
      <c r="AB144" s="7">
        <v>7</v>
      </c>
      <c r="AC144" s="7" t="s">
        <v>318</v>
      </c>
      <c r="AD144" s="7">
        <v>45</v>
      </c>
      <c r="AE144" s="210" t="s">
        <v>519</v>
      </c>
      <c r="AM144" s="129" t="s">
        <v>701</v>
      </c>
      <c r="AN144" s="504" t="s">
        <v>1082</v>
      </c>
    </row>
    <row r="145" spans="24:40" x14ac:dyDescent="0.2">
      <c r="X145" s="209" t="s">
        <v>1289</v>
      </c>
      <c r="Y145" s="7" t="s">
        <v>524</v>
      </c>
      <c r="Z145" s="7">
        <v>53</v>
      </c>
      <c r="AA145" s="7" t="s">
        <v>317</v>
      </c>
      <c r="AB145" s="7">
        <v>7</v>
      </c>
      <c r="AC145" s="7" t="s">
        <v>318</v>
      </c>
      <c r="AD145" s="7">
        <v>45</v>
      </c>
      <c r="AE145" s="210" t="s">
        <v>519</v>
      </c>
      <c r="AM145" s="129" t="s">
        <v>768</v>
      </c>
      <c r="AN145" s="504" t="s">
        <v>1130</v>
      </c>
    </row>
    <row r="146" spans="24:40" x14ac:dyDescent="0.2">
      <c r="X146" s="209" t="s">
        <v>1285</v>
      </c>
      <c r="Y146" s="7" t="s">
        <v>520</v>
      </c>
      <c r="Z146" s="7">
        <v>53</v>
      </c>
      <c r="AA146" s="7" t="s">
        <v>317</v>
      </c>
      <c r="AB146" s="7">
        <v>7</v>
      </c>
      <c r="AC146" s="7" t="s">
        <v>318</v>
      </c>
      <c r="AD146" s="7">
        <v>45</v>
      </c>
      <c r="AE146" s="210" t="s">
        <v>519</v>
      </c>
      <c r="AM146" s="129" t="s">
        <v>749</v>
      </c>
      <c r="AN146" s="504" t="s">
        <v>1344</v>
      </c>
    </row>
    <row r="147" spans="24:40" x14ac:dyDescent="0.2">
      <c r="X147" s="209" t="s">
        <v>1288</v>
      </c>
      <c r="Y147" s="7" t="s">
        <v>523</v>
      </c>
      <c r="Z147" s="7">
        <v>53</v>
      </c>
      <c r="AA147" s="7" t="s">
        <v>317</v>
      </c>
      <c r="AB147" s="7">
        <v>7</v>
      </c>
      <c r="AC147" s="7" t="s">
        <v>318</v>
      </c>
      <c r="AD147" s="7">
        <v>45</v>
      </c>
      <c r="AE147" s="210" t="s">
        <v>519</v>
      </c>
      <c r="AM147" s="129" t="s">
        <v>591</v>
      </c>
      <c r="AN147" s="504" t="s">
        <v>1023</v>
      </c>
    </row>
    <row r="148" spans="24:40" x14ac:dyDescent="0.2">
      <c r="X148" s="209" t="s">
        <v>1287</v>
      </c>
      <c r="Y148" s="7" t="s">
        <v>522</v>
      </c>
      <c r="Z148" s="7">
        <v>53</v>
      </c>
      <c r="AA148" s="7" t="s">
        <v>317</v>
      </c>
      <c r="AB148" s="7">
        <v>7</v>
      </c>
      <c r="AC148" s="7" t="s">
        <v>318</v>
      </c>
      <c r="AD148" s="7">
        <v>45</v>
      </c>
      <c r="AE148" s="210" t="s">
        <v>519</v>
      </c>
      <c r="AM148" s="129" t="s">
        <v>321</v>
      </c>
      <c r="AN148" s="504" t="s">
        <v>1201</v>
      </c>
    </row>
    <row r="149" spans="24:40" x14ac:dyDescent="0.2">
      <c r="X149" s="209" t="s">
        <v>1193</v>
      </c>
      <c r="Y149" s="7" t="s">
        <v>256</v>
      </c>
      <c r="Z149" s="7">
        <v>55</v>
      </c>
      <c r="AA149" s="7" t="s">
        <v>145</v>
      </c>
      <c r="AB149" s="7">
        <v>8</v>
      </c>
      <c r="AC149" s="7" t="s">
        <v>253</v>
      </c>
      <c r="AD149" s="7">
        <v>8</v>
      </c>
      <c r="AE149" s="210" t="s">
        <v>254</v>
      </c>
      <c r="AM149" s="129" t="s">
        <v>688</v>
      </c>
      <c r="AN149" s="504" t="s">
        <v>1075</v>
      </c>
    </row>
    <row r="150" spans="24:40" x14ac:dyDescent="0.2">
      <c r="X150" s="209" t="s">
        <v>1192</v>
      </c>
      <c r="Y150" s="7" t="s">
        <v>255</v>
      </c>
      <c r="Z150" s="7">
        <v>55</v>
      </c>
      <c r="AA150" s="7" t="s">
        <v>145</v>
      </c>
      <c r="AB150" s="7">
        <v>8</v>
      </c>
      <c r="AC150" s="7" t="s">
        <v>253</v>
      </c>
      <c r="AD150" s="7">
        <v>8</v>
      </c>
      <c r="AE150" s="210" t="s">
        <v>254</v>
      </c>
      <c r="AM150" s="129" t="s">
        <v>397</v>
      </c>
      <c r="AN150" s="504" t="s">
        <v>938</v>
      </c>
    </row>
    <row r="151" spans="24:40" x14ac:dyDescent="0.2">
      <c r="X151" s="209" t="s">
        <v>1194</v>
      </c>
      <c r="Y151" s="7" t="s">
        <v>257</v>
      </c>
      <c r="Z151" s="7">
        <v>55</v>
      </c>
      <c r="AA151" s="7" t="s">
        <v>145</v>
      </c>
      <c r="AB151" s="7">
        <v>8</v>
      </c>
      <c r="AC151" s="7" t="s">
        <v>253</v>
      </c>
      <c r="AD151" s="7">
        <v>8</v>
      </c>
      <c r="AE151" s="210" t="s">
        <v>254</v>
      </c>
      <c r="AM151" s="129" t="s">
        <v>291</v>
      </c>
      <c r="AN151" s="504" t="s">
        <v>889</v>
      </c>
    </row>
    <row r="152" spans="24:40" x14ac:dyDescent="0.2">
      <c r="X152" s="209" t="s">
        <v>1196</v>
      </c>
      <c r="Y152" s="7" t="s">
        <v>191</v>
      </c>
      <c r="Z152" s="7">
        <v>55</v>
      </c>
      <c r="AA152" s="7" t="s">
        <v>145</v>
      </c>
      <c r="AB152" s="7">
        <v>8</v>
      </c>
      <c r="AC152" s="7" t="s">
        <v>253</v>
      </c>
      <c r="AD152" s="7">
        <v>10</v>
      </c>
      <c r="AE152" s="210" t="s">
        <v>261</v>
      </c>
      <c r="AM152" s="129" t="s">
        <v>733</v>
      </c>
      <c r="AN152" s="504" t="s">
        <v>1110</v>
      </c>
    </row>
    <row r="153" spans="24:40" x14ac:dyDescent="0.2">
      <c r="X153" s="209" t="s">
        <v>1197</v>
      </c>
      <c r="Y153" s="7" t="s">
        <v>263</v>
      </c>
      <c r="Z153" s="7">
        <v>55</v>
      </c>
      <c r="AA153" s="7" t="s">
        <v>145</v>
      </c>
      <c r="AB153" s="7">
        <v>8</v>
      </c>
      <c r="AC153" s="7" t="s">
        <v>253</v>
      </c>
      <c r="AD153" s="7">
        <v>10</v>
      </c>
      <c r="AE153" s="210" t="s">
        <v>261</v>
      </c>
      <c r="AM153" s="129" t="s">
        <v>538</v>
      </c>
      <c r="AN153" s="504" t="s">
        <v>995</v>
      </c>
    </row>
    <row r="154" spans="24:40" x14ac:dyDescent="0.2">
      <c r="X154" s="209" t="s">
        <v>1195</v>
      </c>
      <c r="Y154" s="7" t="s">
        <v>262</v>
      </c>
      <c r="Z154" s="7">
        <v>55</v>
      </c>
      <c r="AA154" s="7" t="s">
        <v>145</v>
      </c>
      <c r="AB154" s="7">
        <v>8</v>
      </c>
      <c r="AC154" s="7" t="s">
        <v>253</v>
      </c>
      <c r="AD154" s="7">
        <v>10</v>
      </c>
      <c r="AE154" s="210" t="s">
        <v>261</v>
      </c>
      <c r="AM154" s="129" t="s">
        <v>493</v>
      </c>
      <c r="AN154" s="504" t="s">
        <v>1268</v>
      </c>
    </row>
    <row r="155" spans="24:40" x14ac:dyDescent="0.2">
      <c r="X155" s="209" t="s">
        <v>1302</v>
      </c>
      <c r="Y155" s="7" t="s">
        <v>546</v>
      </c>
      <c r="Z155" s="7">
        <v>55</v>
      </c>
      <c r="AA155" s="7" t="s">
        <v>145</v>
      </c>
      <c r="AB155" s="7">
        <v>8</v>
      </c>
      <c r="AC155" s="7" t="s">
        <v>253</v>
      </c>
      <c r="AD155" s="7">
        <v>51</v>
      </c>
      <c r="AE155" s="210" t="s">
        <v>539</v>
      </c>
      <c r="AM155" s="129" t="s">
        <v>267</v>
      </c>
      <c r="AN155" s="504" t="s">
        <v>869</v>
      </c>
    </row>
    <row r="156" spans="24:40" x14ac:dyDescent="0.2">
      <c r="X156" s="209" t="s">
        <v>1301</v>
      </c>
      <c r="Y156" s="7" t="s">
        <v>545</v>
      </c>
      <c r="Z156" s="7">
        <v>55</v>
      </c>
      <c r="AA156" s="7" t="s">
        <v>145</v>
      </c>
      <c r="AB156" s="7">
        <v>8</v>
      </c>
      <c r="AC156" s="7" t="s">
        <v>253</v>
      </c>
      <c r="AD156" s="7">
        <v>51</v>
      </c>
      <c r="AE156" s="210" t="s">
        <v>539</v>
      </c>
      <c r="AM156" s="129" t="s">
        <v>385</v>
      </c>
      <c r="AN156" s="504" t="s">
        <v>935</v>
      </c>
    </row>
    <row r="157" spans="24:40" x14ac:dyDescent="0.2">
      <c r="X157" s="209" t="s">
        <v>1296</v>
      </c>
      <c r="Y157" s="7" t="s">
        <v>540</v>
      </c>
      <c r="Z157" s="7">
        <v>55</v>
      </c>
      <c r="AA157" s="7" t="s">
        <v>145</v>
      </c>
      <c r="AB157" s="7">
        <v>8</v>
      </c>
      <c r="AC157" s="7" t="s">
        <v>253</v>
      </c>
      <c r="AD157" s="7">
        <v>51</v>
      </c>
      <c r="AE157" s="210" t="s">
        <v>539</v>
      </c>
      <c r="AM157" s="129" t="s">
        <v>282</v>
      </c>
      <c r="AN157" s="504" t="s">
        <v>882</v>
      </c>
    </row>
    <row r="158" spans="24:40" x14ac:dyDescent="0.2">
      <c r="X158" s="209" t="s">
        <v>1299</v>
      </c>
      <c r="Y158" s="7" t="s">
        <v>543</v>
      </c>
      <c r="Z158" s="7">
        <v>55</v>
      </c>
      <c r="AA158" s="7" t="s">
        <v>145</v>
      </c>
      <c r="AB158" s="7">
        <v>8</v>
      </c>
      <c r="AC158" s="7" t="s">
        <v>253</v>
      </c>
      <c r="AD158" s="7">
        <v>51</v>
      </c>
      <c r="AE158" s="210" t="s">
        <v>539</v>
      </c>
      <c r="AM158" s="129" t="s">
        <v>568</v>
      </c>
      <c r="AN158" s="504" t="s">
        <v>1005</v>
      </c>
    </row>
    <row r="159" spans="24:40" x14ac:dyDescent="0.2">
      <c r="X159" s="209" t="s">
        <v>1298</v>
      </c>
      <c r="Y159" s="7" t="s">
        <v>542</v>
      </c>
      <c r="Z159" s="7">
        <v>55</v>
      </c>
      <c r="AA159" s="7" t="s">
        <v>145</v>
      </c>
      <c r="AB159" s="7">
        <v>8</v>
      </c>
      <c r="AC159" s="7" t="s">
        <v>253</v>
      </c>
      <c r="AD159" s="7">
        <v>51</v>
      </c>
      <c r="AE159" s="210" t="s">
        <v>539</v>
      </c>
      <c r="AM159" s="129" t="s">
        <v>737</v>
      </c>
      <c r="AN159" s="504" t="s">
        <v>1113</v>
      </c>
    </row>
    <row r="160" spans="24:40" x14ac:dyDescent="0.2">
      <c r="X160" s="209" t="s">
        <v>1300</v>
      </c>
      <c r="Y160" s="7" t="s">
        <v>544</v>
      </c>
      <c r="Z160" s="7">
        <v>55</v>
      </c>
      <c r="AA160" s="7" t="s">
        <v>145</v>
      </c>
      <c r="AB160" s="7">
        <v>8</v>
      </c>
      <c r="AC160" s="7" t="s">
        <v>253</v>
      </c>
      <c r="AD160" s="7">
        <v>51</v>
      </c>
      <c r="AE160" s="210" t="s">
        <v>539</v>
      </c>
      <c r="AM160" s="129" t="s">
        <v>228</v>
      </c>
      <c r="AN160" s="504" t="s">
        <v>1183</v>
      </c>
    </row>
    <row r="161" spans="24:40" x14ac:dyDescent="0.2">
      <c r="X161" s="209" t="s">
        <v>1297</v>
      </c>
      <c r="Y161" s="7" t="s">
        <v>541</v>
      </c>
      <c r="Z161" s="7">
        <v>55</v>
      </c>
      <c r="AA161" s="7" t="s">
        <v>145</v>
      </c>
      <c r="AB161" s="7">
        <v>8</v>
      </c>
      <c r="AC161" s="7" t="s">
        <v>253</v>
      </c>
      <c r="AD161" s="7">
        <v>51</v>
      </c>
      <c r="AE161" s="210" t="s">
        <v>539</v>
      </c>
      <c r="AM161" s="129" t="s">
        <v>579</v>
      </c>
      <c r="AN161" s="504" t="s">
        <v>1011</v>
      </c>
    </row>
    <row r="162" spans="24:40" x14ac:dyDescent="0.2">
      <c r="X162" s="209" t="s">
        <v>1359</v>
      </c>
      <c r="Y162" s="7" t="s">
        <v>839</v>
      </c>
      <c r="Z162" s="7">
        <v>55</v>
      </c>
      <c r="AA162" s="7" t="s">
        <v>145</v>
      </c>
      <c r="AB162" s="7">
        <v>8</v>
      </c>
      <c r="AC162" s="7" t="s">
        <v>253</v>
      </c>
      <c r="AD162" s="7">
        <v>51</v>
      </c>
      <c r="AE162" s="210" t="s">
        <v>539</v>
      </c>
      <c r="AM162" s="129" t="s">
        <v>206</v>
      </c>
      <c r="AN162" s="504" t="s">
        <v>846</v>
      </c>
    </row>
    <row r="163" spans="24:40" x14ac:dyDescent="0.2">
      <c r="X163" s="209" t="s">
        <v>1305</v>
      </c>
      <c r="Y163" s="7" t="s">
        <v>550</v>
      </c>
      <c r="Z163" s="7">
        <v>55</v>
      </c>
      <c r="AA163" s="7" t="s">
        <v>145</v>
      </c>
      <c r="AB163" s="7">
        <v>8</v>
      </c>
      <c r="AC163" s="7" t="s">
        <v>253</v>
      </c>
      <c r="AD163" s="7">
        <v>52</v>
      </c>
      <c r="AE163" s="210" t="s">
        <v>548</v>
      </c>
      <c r="AM163" s="129" t="s">
        <v>268</v>
      </c>
      <c r="AN163" s="504" t="s">
        <v>870</v>
      </c>
    </row>
    <row r="164" spans="24:40" x14ac:dyDescent="0.2">
      <c r="X164" s="209" t="s">
        <v>1304</v>
      </c>
      <c r="Y164" s="7" t="s">
        <v>549</v>
      </c>
      <c r="Z164" s="7">
        <v>55</v>
      </c>
      <c r="AA164" s="7" t="s">
        <v>145</v>
      </c>
      <c r="AB164" s="7">
        <v>8</v>
      </c>
      <c r="AC164" s="7" t="s">
        <v>253</v>
      </c>
      <c r="AD164" s="7">
        <v>52</v>
      </c>
      <c r="AE164" s="210" t="s">
        <v>548</v>
      </c>
      <c r="AM164" s="129" t="s">
        <v>580</v>
      </c>
      <c r="AN164" s="504" t="s">
        <v>1012</v>
      </c>
    </row>
    <row r="165" spans="24:40" x14ac:dyDescent="0.2">
      <c r="X165" s="209" t="s">
        <v>1303</v>
      </c>
      <c r="Y165" s="7" t="s">
        <v>547</v>
      </c>
      <c r="Z165" s="7">
        <v>55</v>
      </c>
      <c r="AA165" s="7" t="s">
        <v>145</v>
      </c>
      <c r="AB165" s="7">
        <v>8</v>
      </c>
      <c r="AC165" s="7" t="s">
        <v>253</v>
      </c>
      <c r="AD165" s="7">
        <v>52</v>
      </c>
      <c r="AE165" s="210" t="s">
        <v>548</v>
      </c>
      <c r="AM165" s="129" t="s">
        <v>540</v>
      </c>
      <c r="AN165" s="504" t="s">
        <v>1296</v>
      </c>
    </row>
    <row r="166" spans="24:40" x14ac:dyDescent="0.2">
      <c r="X166" s="209" t="s">
        <v>1188</v>
      </c>
      <c r="Y166" s="7" t="s">
        <v>241</v>
      </c>
      <c r="Z166" s="7">
        <v>66</v>
      </c>
      <c r="AA166" s="7" t="s">
        <v>232</v>
      </c>
      <c r="AB166" s="7">
        <v>9</v>
      </c>
      <c r="AC166" s="7" t="s">
        <v>239</v>
      </c>
      <c r="AD166" s="7">
        <v>6</v>
      </c>
      <c r="AE166" s="210" t="s">
        <v>240</v>
      </c>
      <c r="AM166" s="129" t="s">
        <v>354</v>
      </c>
      <c r="AN166" s="504" t="s">
        <v>918</v>
      </c>
    </row>
    <row r="167" spans="24:40" x14ac:dyDescent="0.2">
      <c r="X167" s="209" t="s">
        <v>1189</v>
      </c>
      <c r="Y167" s="7" t="s">
        <v>242</v>
      </c>
      <c r="Z167" s="7">
        <v>66</v>
      </c>
      <c r="AA167" s="7" t="s">
        <v>232</v>
      </c>
      <c r="AB167" s="7">
        <v>9</v>
      </c>
      <c r="AC167" s="7" t="s">
        <v>239</v>
      </c>
      <c r="AD167" s="7">
        <v>6</v>
      </c>
      <c r="AE167" s="210" t="s">
        <v>240</v>
      </c>
      <c r="AM167" s="129" t="s">
        <v>455</v>
      </c>
      <c r="AN167" s="504" t="s">
        <v>1250</v>
      </c>
    </row>
    <row r="168" spans="24:40" x14ac:dyDescent="0.2">
      <c r="X168" s="209" t="s">
        <v>1191</v>
      </c>
      <c r="Y168" s="7" t="s">
        <v>244</v>
      </c>
      <c r="Z168" s="7">
        <v>66</v>
      </c>
      <c r="AA168" s="7" t="s">
        <v>232</v>
      </c>
      <c r="AB168" s="7">
        <v>9</v>
      </c>
      <c r="AC168" s="7" t="s">
        <v>239</v>
      </c>
      <c r="AD168" s="7">
        <v>6</v>
      </c>
      <c r="AE168" s="210" t="s">
        <v>240</v>
      </c>
      <c r="AM168" s="129" t="s">
        <v>210</v>
      </c>
      <c r="AN168" s="504" t="s">
        <v>847</v>
      </c>
    </row>
    <row r="169" spans="24:40" x14ac:dyDescent="0.2">
      <c r="X169" s="209" t="s">
        <v>1187</v>
      </c>
      <c r="Y169" s="7" t="s">
        <v>238</v>
      </c>
      <c r="Z169" s="7">
        <v>66</v>
      </c>
      <c r="AA169" s="7" t="s">
        <v>232</v>
      </c>
      <c r="AB169" s="7">
        <v>9</v>
      </c>
      <c r="AC169" s="7" t="s">
        <v>239</v>
      </c>
      <c r="AD169" s="7">
        <v>6</v>
      </c>
      <c r="AE169" s="210" t="s">
        <v>240</v>
      </c>
      <c r="AM169" s="129" t="s">
        <v>349</v>
      </c>
      <c r="AN169" s="504" t="s">
        <v>1212</v>
      </c>
    </row>
    <row r="170" spans="24:40" x14ac:dyDescent="0.2">
      <c r="X170" s="209" t="s">
        <v>1190</v>
      </c>
      <c r="Y170" s="7" t="s">
        <v>243</v>
      </c>
      <c r="Z170" s="7">
        <v>66</v>
      </c>
      <c r="AA170" s="7" t="s">
        <v>232</v>
      </c>
      <c r="AB170" s="7">
        <v>9</v>
      </c>
      <c r="AC170" s="7" t="s">
        <v>239</v>
      </c>
      <c r="AD170" s="7">
        <v>6</v>
      </c>
      <c r="AE170" s="210" t="s">
        <v>240</v>
      </c>
      <c r="AM170" s="129" t="s">
        <v>608</v>
      </c>
      <c r="AN170" s="504" t="s">
        <v>1038</v>
      </c>
    </row>
    <row r="171" spans="24:40" x14ac:dyDescent="0.2">
      <c r="X171" s="209" t="s">
        <v>1356</v>
      </c>
      <c r="Y171" s="7" t="s">
        <v>831</v>
      </c>
      <c r="Z171" s="7">
        <v>66</v>
      </c>
      <c r="AA171" s="7" t="s">
        <v>232</v>
      </c>
      <c r="AB171" s="7">
        <v>9</v>
      </c>
      <c r="AC171" s="7" t="s">
        <v>239</v>
      </c>
      <c r="AD171" s="7">
        <v>6</v>
      </c>
      <c r="AE171" s="210" t="s">
        <v>240</v>
      </c>
      <c r="AM171" s="129" t="s">
        <v>702</v>
      </c>
      <c r="AN171" s="504" t="s">
        <v>1083</v>
      </c>
    </row>
    <row r="172" spans="24:40" x14ac:dyDescent="0.2">
      <c r="X172" s="209" t="s">
        <v>1344</v>
      </c>
      <c r="Y172" s="7" t="s">
        <v>749</v>
      </c>
      <c r="Z172" s="7">
        <v>66</v>
      </c>
      <c r="AA172" s="7" t="s">
        <v>232</v>
      </c>
      <c r="AB172" s="7">
        <v>9</v>
      </c>
      <c r="AC172" s="7" t="s">
        <v>239</v>
      </c>
      <c r="AD172" s="7">
        <v>83</v>
      </c>
      <c r="AE172" s="210" t="s">
        <v>747</v>
      </c>
      <c r="AM172" s="129" t="s">
        <v>483</v>
      </c>
      <c r="AN172" s="504" t="s">
        <v>981</v>
      </c>
    </row>
    <row r="173" spans="24:40" x14ac:dyDescent="0.2">
      <c r="X173" s="209" t="s">
        <v>1346</v>
      </c>
      <c r="Y173" s="7" t="s">
        <v>751</v>
      </c>
      <c r="Z173" s="7">
        <v>66</v>
      </c>
      <c r="AA173" s="7" t="s">
        <v>232</v>
      </c>
      <c r="AB173" s="7">
        <v>9</v>
      </c>
      <c r="AC173" s="7" t="s">
        <v>239</v>
      </c>
      <c r="AD173" s="7">
        <v>83</v>
      </c>
      <c r="AE173" s="210" t="s">
        <v>747</v>
      </c>
      <c r="AM173" s="129" t="s">
        <v>648</v>
      </c>
      <c r="AN173" s="504" t="s">
        <v>1324</v>
      </c>
    </row>
    <row r="174" spans="24:40" x14ac:dyDescent="0.2">
      <c r="X174" s="209" t="s">
        <v>1350</v>
      </c>
      <c r="Y174" s="7" t="s">
        <v>755</v>
      </c>
      <c r="Z174" s="7">
        <v>66</v>
      </c>
      <c r="AA174" s="7" t="s">
        <v>232</v>
      </c>
      <c r="AB174" s="7">
        <v>9</v>
      </c>
      <c r="AC174" s="7" t="s">
        <v>239</v>
      </c>
      <c r="AD174" s="7">
        <v>83</v>
      </c>
      <c r="AE174" s="210" t="s">
        <v>747</v>
      </c>
      <c r="AM174" s="129" t="s">
        <v>464</v>
      </c>
      <c r="AN174" s="504" t="s">
        <v>1257</v>
      </c>
    </row>
    <row r="175" spans="24:40" x14ac:dyDescent="0.2">
      <c r="X175" s="209" t="s">
        <v>1351</v>
      </c>
      <c r="Y175" s="7" t="s">
        <v>756</v>
      </c>
      <c r="Z175" s="7">
        <v>66</v>
      </c>
      <c r="AA175" s="7" t="s">
        <v>232</v>
      </c>
      <c r="AB175" s="7">
        <v>9</v>
      </c>
      <c r="AC175" s="7" t="s">
        <v>239</v>
      </c>
      <c r="AD175" s="7">
        <v>83</v>
      </c>
      <c r="AE175" s="210" t="s">
        <v>747</v>
      </c>
      <c r="AM175" s="129" t="s">
        <v>806</v>
      </c>
      <c r="AN175" s="504" t="s">
        <v>1154</v>
      </c>
    </row>
    <row r="176" spans="24:40" x14ac:dyDescent="0.2">
      <c r="X176" s="209" t="s">
        <v>1347</v>
      </c>
      <c r="Y176" s="7" t="s">
        <v>752</v>
      </c>
      <c r="Z176" s="7">
        <v>66</v>
      </c>
      <c r="AA176" s="7" t="s">
        <v>232</v>
      </c>
      <c r="AB176" s="7">
        <v>9</v>
      </c>
      <c r="AC176" s="7" t="s">
        <v>239</v>
      </c>
      <c r="AD176" s="7">
        <v>83</v>
      </c>
      <c r="AE176" s="210" t="s">
        <v>747</v>
      </c>
      <c r="AM176" s="129" t="s">
        <v>362</v>
      </c>
      <c r="AN176" s="504" t="s">
        <v>1220</v>
      </c>
    </row>
    <row r="177" spans="24:40" x14ac:dyDescent="0.2">
      <c r="X177" s="209" t="s">
        <v>1349</v>
      </c>
      <c r="Y177" s="7" t="s">
        <v>754</v>
      </c>
      <c r="Z177" s="7">
        <v>66</v>
      </c>
      <c r="AA177" s="7" t="s">
        <v>232</v>
      </c>
      <c r="AB177" s="7">
        <v>9</v>
      </c>
      <c r="AC177" s="7" t="s">
        <v>239</v>
      </c>
      <c r="AD177" s="7">
        <v>83</v>
      </c>
      <c r="AE177" s="210" t="s">
        <v>747</v>
      </c>
      <c r="AM177" s="129" t="s">
        <v>341</v>
      </c>
      <c r="AN177" s="504" t="s">
        <v>1206</v>
      </c>
    </row>
    <row r="178" spans="24:40" x14ac:dyDescent="0.2">
      <c r="X178" s="209" t="s">
        <v>1342</v>
      </c>
      <c r="Y178" s="7" t="s">
        <v>746</v>
      </c>
      <c r="Z178" s="7">
        <v>66</v>
      </c>
      <c r="AA178" s="7" t="s">
        <v>232</v>
      </c>
      <c r="AB178" s="7">
        <v>9</v>
      </c>
      <c r="AC178" s="7" t="s">
        <v>239</v>
      </c>
      <c r="AD178" s="7">
        <v>83</v>
      </c>
      <c r="AE178" s="210" t="s">
        <v>747</v>
      </c>
      <c r="AM178" s="129" t="s">
        <v>409</v>
      </c>
      <c r="AN178" s="504" t="s">
        <v>949</v>
      </c>
    </row>
    <row r="179" spans="24:40" x14ac:dyDescent="0.2">
      <c r="X179" s="209" t="s">
        <v>1343</v>
      </c>
      <c r="Y179" s="7" t="s">
        <v>748</v>
      </c>
      <c r="Z179" s="7">
        <v>66</v>
      </c>
      <c r="AA179" s="7" t="s">
        <v>232</v>
      </c>
      <c r="AB179" s="7">
        <v>9</v>
      </c>
      <c r="AC179" s="7" t="s">
        <v>239</v>
      </c>
      <c r="AD179" s="7">
        <v>83</v>
      </c>
      <c r="AE179" s="210" t="s">
        <v>747</v>
      </c>
      <c r="AM179" s="129" t="s">
        <v>609</v>
      </c>
      <c r="AN179" s="504" t="s">
        <v>1039</v>
      </c>
    </row>
    <row r="180" spans="24:40" x14ac:dyDescent="0.2">
      <c r="X180" s="209" t="s">
        <v>1345</v>
      </c>
      <c r="Y180" s="7" t="s">
        <v>750</v>
      </c>
      <c r="Z180" s="7">
        <v>66</v>
      </c>
      <c r="AA180" s="7" t="s">
        <v>232</v>
      </c>
      <c r="AB180" s="7">
        <v>9</v>
      </c>
      <c r="AC180" s="7" t="s">
        <v>239</v>
      </c>
      <c r="AD180" s="7">
        <v>83</v>
      </c>
      <c r="AE180" s="210" t="s">
        <v>747</v>
      </c>
      <c r="AM180" s="129" t="s">
        <v>398</v>
      </c>
      <c r="AN180" s="504" t="s">
        <v>939</v>
      </c>
    </row>
    <row r="181" spans="24:40" x14ac:dyDescent="0.2">
      <c r="X181" s="209" t="s">
        <v>1348</v>
      </c>
      <c r="Y181" s="7" t="s">
        <v>753</v>
      </c>
      <c r="Z181" s="7">
        <v>66</v>
      </c>
      <c r="AA181" s="7" t="s">
        <v>232</v>
      </c>
      <c r="AB181" s="7">
        <v>9</v>
      </c>
      <c r="AC181" s="7" t="s">
        <v>239</v>
      </c>
      <c r="AD181" s="7">
        <v>83</v>
      </c>
      <c r="AE181" s="210" t="s">
        <v>747</v>
      </c>
      <c r="AM181" s="129" t="s">
        <v>750</v>
      </c>
      <c r="AN181" s="504" t="s">
        <v>1345</v>
      </c>
    </row>
    <row r="182" spans="24:40" x14ac:dyDescent="0.2">
      <c r="X182" s="209">
        <v>10075001</v>
      </c>
      <c r="Y182" s="7" t="s">
        <v>694</v>
      </c>
      <c r="Z182" s="7">
        <v>59</v>
      </c>
      <c r="AA182" s="7" t="s">
        <v>148</v>
      </c>
      <c r="AB182" s="7">
        <v>10</v>
      </c>
      <c r="AC182" s="7" t="s">
        <v>689</v>
      </c>
      <c r="AD182" s="7">
        <v>75</v>
      </c>
      <c r="AE182" s="210" t="s">
        <v>690</v>
      </c>
      <c r="AM182" s="129" t="s">
        <v>557</v>
      </c>
      <c r="AN182" s="504" t="s">
        <v>999</v>
      </c>
    </row>
    <row r="183" spans="24:40" x14ac:dyDescent="0.2">
      <c r="X183" s="209" t="s">
        <v>1078</v>
      </c>
      <c r="Y183" s="7" t="s">
        <v>693</v>
      </c>
      <c r="Z183" s="7">
        <v>59</v>
      </c>
      <c r="AA183" s="7" t="s">
        <v>148</v>
      </c>
      <c r="AB183" s="7">
        <v>10</v>
      </c>
      <c r="AC183" s="7" t="s">
        <v>689</v>
      </c>
      <c r="AD183" s="7">
        <v>75</v>
      </c>
      <c r="AE183" s="210" t="s">
        <v>690</v>
      </c>
      <c r="AM183" s="129" t="s">
        <v>410</v>
      </c>
      <c r="AN183" s="504" t="s">
        <v>950</v>
      </c>
    </row>
    <row r="184" spans="24:40" x14ac:dyDescent="0.2">
      <c r="X184" s="209" t="s">
        <v>1077</v>
      </c>
      <c r="Y184" s="7" t="s">
        <v>692</v>
      </c>
      <c r="Z184" s="7">
        <v>59</v>
      </c>
      <c r="AA184" s="7" t="s">
        <v>148</v>
      </c>
      <c r="AB184" s="7">
        <v>10</v>
      </c>
      <c r="AC184" s="7" t="s">
        <v>689</v>
      </c>
      <c r="AD184" s="7">
        <v>75</v>
      </c>
      <c r="AE184" s="210" t="s">
        <v>690</v>
      </c>
      <c r="AM184" s="129" t="s">
        <v>534</v>
      </c>
      <c r="AN184" s="504" t="s">
        <v>1295</v>
      </c>
    </row>
    <row r="185" spans="24:40" x14ac:dyDescent="0.2">
      <c r="X185" s="209" t="s">
        <v>1076</v>
      </c>
      <c r="Y185" s="7" t="s">
        <v>691</v>
      </c>
      <c r="Z185" s="7">
        <v>59</v>
      </c>
      <c r="AA185" s="7" t="s">
        <v>148</v>
      </c>
      <c r="AB185" s="7">
        <v>10</v>
      </c>
      <c r="AC185" s="7" t="s">
        <v>689</v>
      </c>
      <c r="AD185" s="7">
        <v>75</v>
      </c>
      <c r="AE185" s="210" t="s">
        <v>690</v>
      </c>
      <c r="AM185" s="129" t="s">
        <v>269</v>
      </c>
      <c r="AN185" s="504" t="s">
        <v>871</v>
      </c>
    </row>
    <row r="186" spans="24:40" x14ac:dyDescent="0.2">
      <c r="X186" s="209" t="s">
        <v>1079</v>
      </c>
      <c r="Y186" s="7" t="s">
        <v>697</v>
      </c>
      <c r="Z186" s="7">
        <v>59</v>
      </c>
      <c r="AA186" s="7" t="s">
        <v>148</v>
      </c>
      <c r="AB186" s="7">
        <v>10</v>
      </c>
      <c r="AC186" s="7" t="s">
        <v>689</v>
      </c>
      <c r="AD186" s="7">
        <v>75</v>
      </c>
      <c r="AE186" s="210" t="s">
        <v>690</v>
      </c>
      <c r="AM186" s="129" t="s">
        <v>672</v>
      </c>
      <c r="AN186" s="504" t="s">
        <v>1333</v>
      </c>
    </row>
    <row r="187" spans="24:40" x14ac:dyDescent="0.2">
      <c r="X187" s="209" t="s">
        <v>1097</v>
      </c>
      <c r="Y187" s="7" t="s">
        <v>717</v>
      </c>
      <c r="Z187" s="7">
        <v>59</v>
      </c>
      <c r="AA187" s="7" t="s">
        <v>148</v>
      </c>
      <c r="AB187" s="7">
        <v>10</v>
      </c>
      <c r="AC187" s="7" t="s">
        <v>689</v>
      </c>
      <c r="AD187" s="7">
        <v>77</v>
      </c>
      <c r="AE187" s="210" t="s">
        <v>709</v>
      </c>
      <c r="AM187" s="129" t="s">
        <v>431</v>
      </c>
      <c r="AN187" s="504" t="s">
        <v>1235</v>
      </c>
    </row>
    <row r="188" spans="24:40" x14ac:dyDescent="0.2">
      <c r="X188" s="209" t="s">
        <v>1090</v>
      </c>
      <c r="Y188" s="7" t="s">
        <v>710</v>
      </c>
      <c r="Z188" s="7">
        <v>59</v>
      </c>
      <c r="AA188" s="7" t="s">
        <v>148</v>
      </c>
      <c r="AB188" s="7">
        <v>10</v>
      </c>
      <c r="AC188" s="7" t="s">
        <v>689</v>
      </c>
      <c r="AD188" s="7">
        <v>77</v>
      </c>
      <c r="AE188" s="210" t="s">
        <v>709</v>
      </c>
      <c r="AM188" s="129" t="s">
        <v>456</v>
      </c>
      <c r="AN188" s="504" t="s">
        <v>1251</v>
      </c>
    </row>
    <row r="189" spans="24:40" x14ac:dyDescent="0.2">
      <c r="X189" s="209" t="s">
        <v>1094</v>
      </c>
      <c r="Y189" s="7" t="s">
        <v>714</v>
      </c>
      <c r="Z189" s="7">
        <v>59</v>
      </c>
      <c r="AA189" s="7" t="s">
        <v>148</v>
      </c>
      <c r="AB189" s="7">
        <v>10</v>
      </c>
      <c r="AC189" s="7" t="s">
        <v>689</v>
      </c>
      <c r="AD189" s="7">
        <v>77</v>
      </c>
      <c r="AE189" s="210" t="s">
        <v>709</v>
      </c>
      <c r="AM189" s="129" t="s">
        <v>270</v>
      </c>
      <c r="AN189" s="504" t="s">
        <v>872</v>
      </c>
    </row>
    <row r="190" spans="24:40" x14ac:dyDescent="0.2">
      <c r="X190" s="209" t="s">
        <v>1089</v>
      </c>
      <c r="Y190" s="7" t="s">
        <v>708</v>
      </c>
      <c r="Z190" s="7">
        <v>59</v>
      </c>
      <c r="AA190" s="7" t="s">
        <v>148</v>
      </c>
      <c r="AB190" s="7">
        <v>10</v>
      </c>
      <c r="AC190" s="7" t="s">
        <v>689</v>
      </c>
      <c r="AD190" s="7">
        <v>77</v>
      </c>
      <c r="AE190" s="210" t="s">
        <v>709</v>
      </c>
      <c r="AM190" s="129" t="s">
        <v>581</v>
      </c>
      <c r="AN190" s="504" t="s">
        <v>1013</v>
      </c>
    </row>
    <row r="191" spans="24:40" x14ac:dyDescent="0.2">
      <c r="X191" s="209" t="s">
        <v>1092</v>
      </c>
      <c r="Y191" s="7" t="s">
        <v>712</v>
      </c>
      <c r="Z191" s="7">
        <v>59</v>
      </c>
      <c r="AA191" s="7" t="s">
        <v>148</v>
      </c>
      <c r="AB191" s="7">
        <v>10</v>
      </c>
      <c r="AC191" s="7" t="s">
        <v>689</v>
      </c>
      <c r="AD191" s="7">
        <v>77</v>
      </c>
      <c r="AE191" s="210" t="s">
        <v>709</v>
      </c>
      <c r="AM191" s="129" t="s">
        <v>484</v>
      </c>
      <c r="AN191" s="504" t="s">
        <v>982</v>
      </c>
    </row>
    <row r="192" spans="24:40" x14ac:dyDescent="0.2">
      <c r="X192" s="209" t="s">
        <v>1098</v>
      </c>
      <c r="Y192" s="7" t="s">
        <v>718</v>
      </c>
      <c r="Z192" s="7">
        <v>59</v>
      </c>
      <c r="AA192" s="7" t="s">
        <v>148</v>
      </c>
      <c r="AB192" s="7">
        <v>10</v>
      </c>
      <c r="AC192" s="7" t="s">
        <v>689</v>
      </c>
      <c r="AD192" s="7">
        <v>77</v>
      </c>
      <c r="AE192" s="210" t="s">
        <v>709</v>
      </c>
      <c r="AM192" s="129" t="s">
        <v>350</v>
      </c>
      <c r="AN192" s="504" t="s">
        <v>1213</v>
      </c>
    </row>
    <row r="193" spans="24:40" x14ac:dyDescent="0.2">
      <c r="X193" s="209" t="s">
        <v>1095</v>
      </c>
      <c r="Y193" s="7" t="s">
        <v>715</v>
      </c>
      <c r="Z193" s="7">
        <v>59</v>
      </c>
      <c r="AA193" s="7" t="s">
        <v>148</v>
      </c>
      <c r="AB193" s="7">
        <v>10</v>
      </c>
      <c r="AC193" s="7" t="s">
        <v>689</v>
      </c>
      <c r="AD193" s="7">
        <v>77</v>
      </c>
      <c r="AE193" s="210" t="s">
        <v>709</v>
      </c>
      <c r="AM193" s="129" t="s">
        <v>311</v>
      </c>
      <c r="AN193" s="504" t="s">
        <v>1199</v>
      </c>
    </row>
    <row r="194" spans="24:40" x14ac:dyDescent="0.2">
      <c r="X194" s="209" t="s">
        <v>1093</v>
      </c>
      <c r="Y194" s="7" t="s">
        <v>713</v>
      </c>
      <c r="Z194" s="7">
        <v>59</v>
      </c>
      <c r="AA194" s="7" t="s">
        <v>148</v>
      </c>
      <c r="AB194" s="7">
        <v>10</v>
      </c>
      <c r="AC194" s="7" t="s">
        <v>689</v>
      </c>
      <c r="AD194" s="7">
        <v>77</v>
      </c>
      <c r="AE194" s="210" t="s">
        <v>709</v>
      </c>
      <c r="AM194" s="129" t="s">
        <v>399</v>
      </c>
      <c r="AN194" s="504" t="s">
        <v>940</v>
      </c>
    </row>
    <row r="195" spans="24:40" x14ac:dyDescent="0.2">
      <c r="X195" s="209" t="s">
        <v>1096</v>
      </c>
      <c r="Y195" s="7" t="s">
        <v>716</v>
      </c>
      <c r="Z195" s="7">
        <v>59</v>
      </c>
      <c r="AA195" s="7" t="s">
        <v>148</v>
      </c>
      <c r="AB195" s="7">
        <v>10</v>
      </c>
      <c r="AC195" s="7" t="s">
        <v>689</v>
      </c>
      <c r="AD195" s="7">
        <v>77</v>
      </c>
      <c r="AE195" s="210" t="s">
        <v>709</v>
      </c>
      <c r="AM195" s="129" t="s">
        <v>411</v>
      </c>
      <c r="AN195" s="504" t="s">
        <v>951</v>
      </c>
    </row>
    <row r="196" spans="24:40" x14ac:dyDescent="0.2">
      <c r="X196" s="209" t="s">
        <v>1091</v>
      </c>
      <c r="Y196" s="7" t="s">
        <v>711</v>
      </c>
      <c r="Z196" s="7">
        <v>59</v>
      </c>
      <c r="AA196" s="7" t="s">
        <v>148</v>
      </c>
      <c r="AB196" s="7">
        <v>10</v>
      </c>
      <c r="AC196" s="7" t="s">
        <v>689</v>
      </c>
      <c r="AD196" s="7">
        <v>77</v>
      </c>
      <c r="AE196" s="210" t="s">
        <v>709</v>
      </c>
      <c r="AM196" s="129" t="s">
        <v>530</v>
      </c>
      <c r="AN196" s="504" t="s">
        <v>1292</v>
      </c>
    </row>
    <row r="197" spans="24:40" x14ac:dyDescent="0.2">
      <c r="X197" s="209" t="s">
        <v>1101</v>
      </c>
      <c r="Y197" s="7" t="s">
        <v>722</v>
      </c>
      <c r="Z197" s="7">
        <v>59</v>
      </c>
      <c r="AA197" s="7" t="s">
        <v>148</v>
      </c>
      <c r="AB197" s="7">
        <v>10</v>
      </c>
      <c r="AC197" s="7" t="s">
        <v>689</v>
      </c>
      <c r="AD197" s="7">
        <v>78</v>
      </c>
      <c r="AE197" s="210" t="s">
        <v>719</v>
      </c>
      <c r="AM197" s="129" t="s">
        <v>638</v>
      </c>
      <c r="AN197" s="504" t="s">
        <v>1051</v>
      </c>
    </row>
    <row r="198" spans="24:40" x14ac:dyDescent="0.2">
      <c r="X198" s="209" t="s">
        <v>1099</v>
      </c>
      <c r="Y198" s="7" t="s">
        <v>720</v>
      </c>
      <c r="Z198" s="7">
        <v>59</v>
      </c>
      <c r="AA198" s="7" t="s">
        <v>148</v>
      </c>
      <c r="AB198" s="7">
        <v>10</v>
      </c>
      <c r="AC198" s="7" t="s">
        <v>689</v>
      </c>
      <c r="AD198" s="7">
        <v>78</v>
      </c>
      <c r="AE198" s="210" t="s">
        <v>719</v>
      </c>
      <c r="AM198" s="129" t="s">
        <v>552</v>
      </c>
      <c r="AN198" s="504" t="s">
        <v>1306</v>
      </c>
    </row>
    <row r="199" spans="24:40" x14ac:dyDescent="0.2">
      <c r="X199" s="209" t="s">
        <v>1102</v>
      </c>
      <c r="Y199" s="7" t="s">
        <v>723</v>
      </c>
      <c r="Z199" s="7">
        <v>59</v>
      </c>
      <c r="AA199" s="7" t="s">
        <v>148</v>
      </c>
      <c r="AB199" s="7">
        <v>10</v>
      </c>
      <c r="AC199" s="7" t="s">
        <v>689</v>
      </c>
      <c r="AD199" s="7">
        <v>78</v>
      </c>
      <c r="AE199" s="210" t="s">
        <v>719</v>
      </c>
      <c r="AM199" s="129" t="s">
        <v>569</v>
      </c>
      <c r="AN199" s="504" t="s">
        <v>1006</v>
      </c>
    </row>
    <row r="200" spans="24:40" x14ac:dyDescent="0.2">
      <c r="X200" s="209" t="s">
        <v>1105</v>
      </c>
      <c r="Y200" s="7" t="s">
        <v>726</v>
      </c>
      <c r="Z200" s="7">
        <v>59</v>
      </c>
      <c r="AA200" s="7" t="s">
        <v>148</v>
      </c>
      <c r="AB200" s="7">
        <v>10</v>
      </c>
      <c r="AC200" s="7" t="s">
        <v>689</v>
      </c>
      <c r="AD200" s="7">
        <v>78</v>
      </c>
      <c r="AE200" s="210" t="s">
        <v>719</v>
      </c>
      <c r="AM200" s="129" t="s">
        <v>283</v>
      </c>
      <c r="AN200" s="504" t="s">
        <v>883</v>
      </c>
    </row>
    <row r="201" spans="24:40" x14ac:dyDescent="0.2">
      <c r="X201" s="209" t="s">
        <v>1100</v>
      </c>
      <c r="Y201" s="7" t="s">
        <v>721</v>
      </c>
      <c r="Z201" s="7">
        <v>59</v>
      </c>
      <c r="AA201" s="7" t="s">
        <v>148</v>
      </c>
      <c r="AB201" s="7">
        <v>10</v>
      </c>
      <c r="AC201" s="7" t="s">
        <v>689</v>
      </c>
      <c r="AD201" s="7">
        <v>78</v>
      </c>
      <c r="AE201" s="210" t="s">
        <v>719</v>
      </c>
      <c r="AM201" s="129" t="s">
        <v>751</v>
      </c>
      <c r="AN201" s="504" t="s">
        <v>1346</v>
      </c>
    </row>
    <row r="202" spans="24:40" x14ac:dyDescent="0.2">
      <c r="X202" s="209" t="s">
        <v>1103</v>
      </c>
      <c r="Y202" s="7" t="s">
        <v>724</v>
      </c>
      <c r="Z202" s="7">
        <v>59</v>
      </c>
      <c r="AA202" s="7" t="s">
        <v>148</v>
      </c>
      <c r="AB202" s="7">
        <v>10</v>
      </c>
      <c r="AC202" s="7" t="s">
        <v>689</v>
      </c>
      <c r="AD202" s="7">
        <v>78</v>
      </c>
      <c r="AE202" s="210" t="s">
        <v>719</v>
      </c>
      <c r="AM202" s="129" t="s">
        <v>555</v>
      </c>
      <c r="AN202" s="504" t="s">
        <v>997</v>
      </c>
    </row>
    <row r="203" spans="24:40" x14ac:dyDescent="0.2">
      <c r="X203" s="209" t="s">
        <v>1104</v>
      </c>
      <c r="Y203" s="7" t="s">
        <v>725</v>
      </c>
      <c r="Z203" s="7">
        <v>59</v>
      </c>
      <c r="AA203" s="7" t="s">
        <v>148</v>
      </c>
      <c r="AB203" s="7">
        <v>10</v>
      </c>
      <c r="AC203" s="7" t="s">
        <v>689</v>
      </c>
      <c r="AD203" s="7">
        <v>78</v>
      </c>
      <c r="AE203" s="210" t="s">
        <v>719</v>
      </c>
      <c r="AM203" s="129" t="s">
        <v>752</v>
      </c>
      <c r="AN203" s="504" t="s">
        <v>1347</v>
      </c>
    </row>
    <row r="204" spans="24:40" x14ac:dyDescent="0.2">
      <c r="X204" s="209" t="s">
        <v>1134</v>
      </c>
      <c r="Y204" s="7" t="s">
        <v>777</v>
      </c>
      <c r="Z204" s="7">
        <v>59</v>
      </c>
      <c r="AA204" s="7" t="s">
        <v>148</v>
      </c>
      <c r="AB204" s="7">
        <v>10</v>
      </c>
      <c r="AC204" s="7" t="s">
        <v>689</v>
      </c>
      <c r="AD204" s="7">
        <v>91</v>
      </c>
      <c r="AE204" s="210" t="s">
        <v>775</v>
      </c>
      <c r="AM204" s="129" t="s">
        <v>521</v>
      </c>
      <c r="AN204" s="504" t="s">
        <v>1286</v>
      </c>
    </row>
    <row r="205" spans="24:40" x14ac:dyDescent="0.2">
      <c r="X205" s="209" t="s">
        <v>1138</v>
      </c>
      <c r="Y205" s="7" t="s">
        <v>781</v>
      </c>
      <c r="Z205" s="7">
        <v>59</v>
      </c>
      <c r="AA205" s="7" t="s">
        <v>148</v>
      </c>
      <c r="AB205" s="7">
        <v>10</v>
      </c>
      <c r="AC205" s="7" t="s">
        <v>689</v>
      </c>
      <c r="AD205" s="7">
        <v>91</v>
      </c>
      <c r="AE205" s="210" t="s">
        <v>775</v>
      </c>
      <c r="AM205" s="129" t="s">
        <v>485</v>
      </c>
      <c r="AN205" s="504" t="s">
        <v>983</v>
      </c>
    </row>
    <row r="206" spans="24:40" x14ac:dyDescent="0.2">
      <c r="X206" s="209" t="s">
        <v>1133</v>
      </c>
      <c r="Y206" s="7" t="s">
        <v>776</v>
      </c>
      <c r="Z206" s="7">
        <v>59</v>
      </c>
      <c r="AA206" s="7" t="s">
        <v>148</v>
      </c>
      <c r="AB206" s="7">
        <v>10</v>
      </c>
      <c r="AC206" s="7" t="s">
        <v>689</v>
      </c>
      <c r="AD206" s="7">
        <v>91</v>
      </c>
      <c r="AE206" s="210" t="s">
        <v>775</v>
      </c>
      <c r="AM206" s="129" t="s">
        <v>516</v>
      </c>
      <c r="AN206" s="504" t="s">
        <v>1283</v>
      </c>
    </row>
    <row r="207" spans="24:40" x14ac:dyDescent="0.2">
      <c r="X207" s="209" t="s">
        <v>1137</v>
      </c>
      <c r="Y207" s="7" t="s">
        <v>780</v>
      </c>
      <c r="Z207" s="7">
        <v>59</v>
      </c>
      <c r="AA207" s="7" t="s">
        <v>148</v>
      </c>
      <c r="AB207" s="7">
        <v>10</v>
      </c>
      <c r="AC207" s="7" t="s">
        <v>689</v>
      </c>
      <c r="AD207" s="7">
        <v>91</v>
      </c>
      <c r="AE207" s="210" t="s">
        <v>775</v>
      </c>
      <c r="AM207" s="129" t="s">
        <v>400</v>
      </c>
      <c r="AN207" s="504" t="s">
        <v>941</v>
      </c>
    </row>
    <row r="208" spans="24:40" x14ac:dyDescent="0.2">
      <c r="X208" s="209" t="s">
        <v>1135</v>
      </c>
      <c r="Y208" s="7" t="s">
        <v>778</v>
      </c>
      <c r="Z208" s="7">
        <v>59</v>
      </c>
      <c r="AA208" s="7" t="s">
        <v>148</v>
      </c>
      <c r="AB208" s="7">
        <v>10</v>
      </c>
      <c r="AC208" s="7" t="s">
        <v>689</v>
      </c>
      <c r="AD208" s="7">
        <v>91</v>
      </c>
      <c r="AE208" s="210" t="s">
        <v>775</v>
      </c>
      <c r="AM208" s="129" t="s">
        <v>564</v>
      </c>
      <c r="AN208" s="504" t="s">
        <v>1307</v>
      </c>
    </row>
    <row r="209" spans="24:40" x14ac:dyDescent="0.2">
      <c r="X209" s="209" t="s">
        <v>1139</v>
      </c>
      <c r="Y209" s="7" t="s">
        <v>782</v>
      </c>
      <c r="Z209" s="7">
        <v>59</v>
      </c>
      <c r="AA209" s="7" t="s">
        <v>148</v>
      </c>
      <c r="AB209" s="7">
        <v>10</v>
      </c>
      <c r="AC209" s="7" t="s">
        <v>689</v>
      </c>
      <c r="AD209" s="7">
        <v>91</v>
      </c>
      <c r="AE209" s="210" t="s">
        <v>775</v>
      </c>
      <c r="AM209" s="129" t="s">
        <v>792</v>
      </c>
      <c r="AN209" s="504" t="s">
        <v>1147</v>
      </c>
    </row>
    <row r="210" spans="24:40" x14ac:dyDescent="0.2">
      <c r="X210" s="209" t="s">
        <v>1136</v>
      </c>
      <c r="Y210" s="7" t="s">
        <v>779</v>
      </c>
      <c r="Z210" s="7">
        <v>59</v>
      </c>
      <c r="AA210" s="7" t="s">
        <v>148</v>
      </c>
      <c r="AB210" s="7">
        <v>10</v>
      </c>
      <c r="AC210" s="7" t="s">
        <v>689</v>
      </c>
      <c r="AD210" s="7">
        <v>91</v>
      </c>
      <c r="AE210" s="210" t="s">
        <v>775</v>
      </c>
      <c r="AM210" s="129" t="s">
        <v>250</v>
      </c>
      <c r="AN210" s="504" t="s">
        <v>864</v>
      </c>
    </row>
    <row r="211" spans="24:40" x14ac:dyDescent="0.2">
      <c r="X211" s="209" t="s">
        <v>1142</v>
      </c>
      <c r="Y211" s="7" t="s">
        <v>786</v>
      </c>
      <c r="Z211" s="7">
        <v>59</v>
      </c>
      <c r="AA211" s="7" t="s">
        <v>148</v>
      </c>
      <c r="AB211" s="7">
        <v>10</v>
      </c>
      <c r="AC211" s="7" t="s">
        <v>689</v>
      </c>
      <c r="AD211" s="7">
        <v>92</v>
      </c>
      <c r="AE211" s="210" t="s">
        <v>783</v>
      </c>
      <c r="AM211" s="129" t="s">
        <v>541</v>
      </c>
      <c r="AN211" s="504" t="s">
        <v>1297</v>
      </c>
    </row>
    <row r="212" spans="24:40" x14ac:dyDescent="0.2">
      <c r="X212" s="209" t="s">
        <v>1143</v>
      </c>
      <c r="Y212" s="7" t="s">
        <v>787</v>
      </c>
      <c r="Z212" s="7">
        <v>59</v>
      </c>
      <c r="AA212" s="7" t="s">
        <v>148</v>
      </c>
      <c r="AB212" s="7">
        <v>10</v>
      </c>
      <c r="AC212" s="7" t="s">
        <v>689</v>
      </c>
      <c r="AD212" s="7">
        <v>92</v>
      </c>
      <c r="AE212" s="210" t="s">
        <v>783</v>
      </c>
      <c r="AM212" s="129" t="s">
        <v>753</v>
      </c>
      <c r="AN212" s="504" t="s">
        <v>1348</v>
      </c>
    </row>
    <row r="213" spans="24:40" x14ac:dyDescent="0.2">
      <c r="X213" s="209" t="s">
        <v>1140</v>
      </c>
      <c r="Y213" s="7" t="s">
        <v>784</v>
      </c>
      <c r="Z213" s="7">
        <v>59</v>
      </c>
      <c r="AA213" s="7" t="s">
        <v>148</v>
      </c>
      <c r="AB213" s="7">
        <v>10</v>
      </c>
      <c r="AC213" s="7" t="s">
        <v>689</v>
      </c>
      <c r="AD213" s="7">
        <v>92</v>
      </c>
      <c r="AE213" s="210" t="s">
        <v>783</v>
      </c>
      <c r="AM213" s="129" t="s">
        <v>722</v>
      </c>
      <c r="AN213" s="504" t="s">
        <v>1101</v>
      </c>
    </row>
    <row r="214" spans="24:40" x14ac:dyDescent="0.2">
      <c r="X214" s="209" t="s">
        <v>1141</v>
      </c>
      <c r="Y214" s="7" t="s">
        <v>785</v>
      </c>
      <c r="Z214" s="7">
        <v>59</v>
      </c>
      <c r="AA214" s="7" t="s">
        <v>148</v>
      </c>
      <c r="AB214" s="7">
        <v>10</v>
      </c>
      <c r="AC214" s="7" t="s">
        <v>689</v>
      </c>
      <c r="AD214" s="7">
        <v>92</v>
      </c>
      <c r="AE214" s="210" t="s">
        <v>783</v>
      </c>
      <c r="AM214" s="129" t="s">
        <v>626</v>
      </c>
      <c r="AN214" s="504" t="s">
        <v>1318</v>
      </c>
    </row>
    <row r="215" spans="24:40" x14ac:dyDescent="0.2">
      <c r="X215" s="209" t="s">
        <v>1144</v>
      </c>
      <c r="Y215" s="7" t="s">
        <v>696</v>
      </c>
      <c r="Z215" s="7">
        <v>59</v>
      </c>
      <c r="AA215" s="7" t="s">
        <v>148</v>
      </c>
      <c r="AB215" s="7">
        <v>10</v>
      </c>
      <c r="AC215" s="7" t="s">
        <v>689</v>
      </c>
      <c r="AD215" s="7">
        <v>93</v>
      </c>
      <c r="AE215" s="210" t="s">
        <v>788</v>
      </c>
      <c r="AM215" s="129" t="s">
        <v>769</v>
      </c>
      <c r="AN215" s="504" t="s">
        <v>1131</v>
      </c>
    </row>
    <row r="216" spans="24:40" x14ac:dyDescent="0.2">
      <c r="X216" s="209" t="s">
        <v>1148</v>
      </c>
      <c r="Y216" s="7" t="s">
        <v>793</v>
      </c>
      <c r="Z216" s="7">
        <v>59</v>
      </c>
      <c r="AA216" s="7" t="s">
        <v>148</v>
      </c>
      <c r="AB216" s="7">
        <v>10</v>
      </c>
      <c r="AC216" s="7" t="s">
        <v>689</v>
      </c>
      <c r="AD216" s="7">
        <v>95</v>
      </c>
      <c r="AE216" s="210" t="s">
        <v>790</v>
      </c>
      <c r="AM216" s="129" t="s">
        <v>549</v>
      </c>
      <c r="AN216" s="504" t="s">
        <v>1304</v>
      </c>
    </row>
    <row r="217" spans="24:40" x14ac:dyDescent="0.2">
      <c r="X217" s="209" t="s">
        <v>1146</v>
      </c>
      <c r="Y217" s="7" t="s">
        <v>791</v>
      </c>
      <c r="Z217" s="7">
        <v>59</v>
      </c>
      <c r="AA217" s="7" t="s">
        <v>148</v>
      </c>
      <c r="AB217" s="7">
        <v>10</v>
      </c>
      <c r="AC217" s="7" t="s">
        <v>689</v>
      </c>
      <c r="AD217" s="7">
        <v>95</v>
      </c>
      <c r="AE217" s="210" t="s">
        <v>790</v>
      </c>
      <c r="AM217" s="129" t="s">
        <v>304</v>
      </c>
      <c r="AN217" s="504" t="s">
        <v>897</v>
      </c>
    </row>
    <row r="218" spans="24:40" x14ac:dyDescent="0.2">
      <c r="X218" s="209" t="s">
        <v>1145</v>
      </c>
      <c r="Y218" s="7" t="s">
        <v>789</v>
      </c>
      <c r="Z218" s="7">
        <v>59</v>
      </c>
      <c r="AA218" s="7" t="s">
        <v>148</v>
      </c>
      <c r="AB218" s="7">
        <v>10</v>
      </c>
      <c r="AC218" s="7" t="s">
        <v>689</v>
      </c>
      <c r="AD218" s="7">
        <v>95</v>
      </c>
      <c r="AE218" s="210" t="s">
        <v>790</v>
      </c>
      <c r="AM218" s="129" t="s">
        <v>448</v>
      </c>
      <c r="AN218" s="504" t="s">
        <v>966</v>
      </c>
    </row>
    <row r="219" spans="24:40" x14ac:dyDescent="0.2">
      <c r="X219" s="209" t="s">
        <v>1147</v>
      </c>
      <c r="Y219" s="7" t="s">
        <v>792</v>
      </c>
      <c r="Z219" s="7">
        <v>59</v>
      </c>
      <c r="AA219" s="7" t="s">
        <v>148</v>
      </c>
      <c r="AB219" s="7">
        <v>10</v>
      </c>
      <c r="AC219" s="7" t="s">
        <v>689</v>
      </c>
      <c r="AD219" s="7">
        <v>95</v>
      </c>
      <c r="AE219" s="210" t="s">
        <v>790</v>
      </c>
      <c r="AM219" s="129" t="s">
        <v>559</v>
      </c>
      <c r="AN219" s="504" t="s">
        <v>1000</v>
      </c>
    </row>
    <row r="220" spans="24:40" x14ac:dyDescent="0.2">
      <c r="X220" s="209" t="s">
        <v>873</v>
      </c>
      <c r="Y220" s="7" t="s">
        <v>271</v>
      </c>
      <c r="Z220" s="7">
        <v>64</v>
      </c>
      <c r="AA220" s="7" t="s">
        <v>151</v>
      </c>
      <c r="AB220" s="7">
        <v>11</v>
      </c>
      <c r="AC220" s="7" t="s">
        <v>264</v>
      </c>
      <c r="AD220" s="7">
        <v>11</v>
      </c>
      <c r="AE220" s="210" t="s">
        <v>265</v>
      </c>
      <c r="AM220" s="129" t="s">
        <v>728</v>
      </c>
      <c r="AN220" s="504" t="s">
        <v>1106</v>
      </c>
    </row>
    <row r="221" spans="24:40" x14ac:dyDescent="0.2">
      <c r="X221" s="209" t="s">
        <v>871</v>
      </c>
      <c r="Y221" s="7" t="s">
        <v>269</v>
      </c>
      <c r="Z221" s="7">
        <v>64</v>
      </c>
      <c r="AA221" s="7" t="s">
        <v>151</v>
      </c>
      <c r="AB221" s="7">
        <v>11</v>
      </c>
      <c r="AC221" s="7" t="s">
        <v>264</v>
      </c>
      <c r="AD221" s="7">
        <v>11</v>
      </c>
      <c r="AE221" s="210" t="s">
        <v>265</v>
      </c>
      <c r="AM221" s="129" t="s">
        <v>680</v>
      </c>
      <c r="AN221" s="504" t="s">
        <v>1340</v>
      </c>
    </row>
    <row r="222" spans="24:40" x14ac:dyDescent="0.2">
      <c r="X222" s="209" t="s">
        <v>869</v>
      </c>
      <c r="Y222" s="7" t="s">
        <v>267</v>
      </c>
      <c r="Z222" s="7">
        <v>64</v>
      </c>
      <c r="AA222" s="7" t="s">
        <v>151</v>
      </c>
      <c r="AB222" s="7">
        <v>11</v>
      </c>
      <c r="AC222" s="7" t="s">
        <v>264</v>
      </c>
      <c r="AD222" s="7">
        <v>11</v>
      </c>
      <c r="AE222" s="210" t="s">
        <v>265</v>
      </c>
      <c r="AM222" s="129" t="s">
        <v>474</v>
      </c>
      <c r="AN222" s="504" t="s">
        <v>973</v>
      </c>
    </row>
    <row r="223" spans="24:40" x14ac:dyDescent="0.2">
      <c r="X223" s="209" t="s">
        <v>870</v>
      </c>
      <c r="Y223" s="7" t="s">
        <v>268</v>
      </c>
      <c r="Z223" s="7">
        <v>64</v>
      </c>
      <c r="AA223" s="7" t="s">
        <v>151</v>
      </c>
      <c r="AB223" s="7">
        <v>11</v>
      </c>
      <c r="AC223" s="7" t="s">
        <v>264</v>
      </c>
      <c r="AD223" s="7">
        <v>11</v>
      </c>
      <c r="AE223" s="210" t="s">
        <v>265</v>
      </c>
      <c r="AM223" s="129" t="s">
        <v>234</v>
      </c>
      <c r="AN223" s="504" t="s">
        <v>858</v>
      </c>
    </row>
    <row r="224" spans="24:40" x14ac:dyDescent="0.2">
      <c r="X224" s="209" t="s">
        <v>868</v>
      </c>
      <c r="Y224" s="7" t="s">
        <v>266</v>
      </c>
      <c r="Z224" s="7">
        <v>64</v>
      </c>
      <c r="AA224" s="7" t="s">
        <v>151</v>
      </c>
      <c r="AB224" s="7">
        <v>11</v>
      </c>
      <c r="AC224" s="7" t="s">
        <v>264</v>
      </c>
      <c r="AD224" s="7">
        <v>11</v>
      </c>
      <c r="AE224" s="210" t="s">
        <v>265</v>
      </c>
      <c r="AM224" s="129" t="s">
        <v>627</v>
      </c>
      <c r="AN224" s="504" t="s">
        <v>1319</v>
      </c>
    </row>
    <row r="225" spans="24:40" x14ac:dyDescent="0.2">
      <c r="X225" s="209" t="s">
        <v>874</v>
      </c>
      <c r="Y225" s="7" t="s">
        <v>272</v>
      </c>
      <c r="Z225" s="7">
        <v>64</v>
      </c>
      <c r="AA225" s="7" t="s">
        <v>151</v>
      </c>
      <c r="AB225" s="7">
        <v>11</v>
      </c>
      <c r="AC225" s="7" t="s">
        <v>264</v>
      </c>
      <c r="AD225" s="7">
        <v>11</v>
      </c>
      <c r="AE225" s="210" t="s">
        <v>265</v>
      </c>
      <c r="AM225" s="129" t="s">
        <v>275</v>
      </c>
      <c r="AN225" s="504" t="s">
        <v>876</v>
      </c>
    </row>
    <row r="226" spans="24:40" x14ac:dyDescent="0.2">
      <c r="X226" s="209" t="s">
        <v>872</v>
      </c>
      <c r="Y226" s="7" t="s">
        <v>270</v>
      </c>
      <c r="Z226" s="7">
        <v>64</v>
      </c>
      <c r="AA226" s="7" t="s">
        <v>151</v>
      </c>
      <c r="AB226" s="7">
        <v>11</v>
      </c>
      <c r="AC226" s="7" t="s">
        <v>264</v>
      </c>
      <c r="AD226" s="7">
        <v>11</v>
      </c>
      <c r="AE226" s="210" t="s">
        <v>265</v>
      </c>
      <c r="AM226" s="129" t="s">
        <v>363</v>
      </c>
      <c r="AN226" s="504" t="s">
        <v>1221</v>
      </c>
    </row>
    <row r="227" spans="24:40" x14ac:dyDescent="0.2">
      <c r="X227" s="209" t="s">
        <v>944</v>
      </c>
      <c r="Y227" s="7" t="s">
        <v>403</v>
      </c>
      <c r="Z227" s="7">
        <v>64</v>
      </c>
      <c r="AA227" s="7" t="s">
        <v>151</v>
      </c>
      <c r="AB227" s="7">
        <v>11</v>
      </c>
      <c r="AC227" s="7" t="s">
        <v>264</v>
      </c>
      <c r="AD227" s="7">
        <v>30</v>
      </c>
      <c r="AE227" s="210" t="s">
        <v>396</v>
      </c>
      <c r="AM227" s="129" t="s">
        <v>364</v>
      </c>
      <c r="AN227" s="504" t="s">
        <v>1222</v>
      </c>
    </row>
    <row r="228" spans="24:40" x14ac:dyDescent="0.2">
      <c r="X228" s="209" t="s">
        <v>939</v>
      </c>
      <c r="Y228" s="7" t="s">
        <v>398</v>
      </c>
      <c r="Z228" s="7">
        <v>64</v>
      </c>
      <c r="AA228" s="7" t="s">
        <v>151</v>
      </c>
      <c r="AB228" s="7">
        <v>11</v>
      </c>
      <c r="AC228" s="7" t="s">
        <v>264</v>
      </c>
      <c r="AD228" s="7">
        <v>30</v>
      </c>
      <c r="AE228" s="210" t="s">
        <v>396</v>
      </c>
      <c r="AM228" s="129" t="s">
        <v>218</v>
      </c>
      <c r="AN228" s="504" t="s">
        <v>853</v>
      </c>
    </row>
    <row r="229" spans="24:40" x14ac:dyDescent="0.2">
      <c r="X229" s="209" t="s">
        <v>938</v>
      </c>
      <c r="Y229" s="7" t="s">
        <v>397</v>
      </c>
      <c r="Z229" s="7">
        <v>64</v>
      </c>
      <c r="AA229" s="7" t="s">
        <v>151</v>
      </c>
      <c r="AB229" s="7">
        <v>11</v>
      </c>
      <c r="AC229" s="7" t="s">
        <v>264</v>
      </c>
      <c r="AD229" s="7">
        <v>30</v>
      </c>
      <c r="AE229" s="210" t="s">
        <v>396</v>
      </c>
      <c r="AM229" s="129" t="s">
        <v>449</v>
      </c>
      <c r="AN229" s="504" t="s">
        <v>967</v>
      </c>
    </row>
    <row r="230" spans="24:40" x14ac:dyDescent="0.2">
      <c r="X230" s="209" t="s">
        <v>941</v>
      </c>
      <c r="Y230" s="7" t="s">
        <v>400</v>
      </c>
      <c r="Z230" s="7">
        <v>64</v>
      </c>
      <c r="AA230" s="7" t="s">
        <v>151</v>
      </c>
      <c r="AB230" s="7">
        <v>11</v>
      </c>
      <c r="AC230" s="7" t="s">
        <v>264</v>
      </c>
      <c r="AD230" s="7">
        <v>30</v>
      </c>
      <c r="AE230" s="210" t="s">
        <v>396</v>
      </c>
      <c r="AM230" s="129" t="s">
        <v>401</v>
      </c>
      <c r="AN230" s="504" t="s">
        <v>942</v>
      </c>
    </row>
    <row r="231" spans="24:40" x14ac:dyDescent="0.2">
      <c r="X231" s="209" t="s">
        <v>945</v>
      </c>
      <c r="Y231" s="7" t="s">
        <v>404</v>
      </c>
      <c r="Z231" s="7">
        <v>64</v>
      </c>
      <c r="AA231" s="7" t="s">
        <v>151</v>
      </c>
      <c r="AB231" s="7">
        <v>11</v>
      </c>
      <c r="AC231" s="7" t="s">
        <v>264</v>
      </c>
      <c r="AD231" s="7">
        <v>30</v>
      </c>
      <c r="AE231" s="210" t="s">
        <v>396</v>
      </c>
      <c r="AM231" s="129" t="s">
        <v>738</v>
      </c>
      <c r="AN231" s="504" t="s">
        <v>1114</v>
      </c>
    </row>
    <row r="232" spans="24:40" x14ac:dyDescent="0.2">
      <c r="X232" s="209" t="s">
        <v>940</v>
      </c>
      <c r="Y232" s="7" t="s">
        <v>399</v>
      </c>
      <c r="Z232" s="7">
        <v>64</v>
      </c>
      <c r="AA232" s="7" t="s">
        <v>151</v>
      </c>
      <c r="AB232" s="7">
        <v>11</v>
      </c>
      <c r="AC232" s="7" t="s">
        <v>264</v>
      </c>
      <c r="AD232" s="7">
        <v>30</v>
      </c>
      <c r="AE232" s="210" t="s">
        <v>396</v>
      </c>
      <c r="AM232" s="129" t="s">
        <v>271</v>
      </c>
      <c r="AN232" s="504" t="s">
        <v>873</v>
      </c>
    </row>
    <row r="233" spans="24:40" x14ac:dyDescent="0.2">
      <c r="X233" s="209" t="s">
        <v>942</v>
      </c>
      <c r="Y233" s="7" t="s">
        <v>401</v>
      </c>
      <c r="Z233" s="7">
        <v>64</v>
      </c>
      <c r="AA233" s="7" t="s">
        <v>151</v>
      </c>
      <c r="AB233" s="7">
        <v>11</v>
      </c>
      <c r="AC233" s="7" t="s">
        <v>264</v>
      </c>
      <c r="AD233" s="7">
        <v>30</v>
      </c>
      <c r="AE233" s="210" t="s">
        <v>396</v>
      </c>
      <c r="AM233" s="129" t="s">
        <v>475</v>
      </c>
      <c r="AN233" s="504" t="s">
        <v>974</v>
      </c>
    </row>
    <row r="234" spans="24:40" x14ac:dyDescent="0.2">
      <c r="X234" s="209" t="s">
        <v>946</v>
      </c>
      <c r="Y234" s="7" t="s">
        <v>405</v>
      </c>
      <c r="Z234" s="7">
        <v>64</v>
      </c>
      <c r="AA234" s="7" t="s">
        <v>151</v>
      </c>
      <c r="AB234" s="7">
        <v>11</v>
      </c>
      <c r="AC234" s="7" t="s">
        <v>264</v>
      </c>
      <c r="AD234" s="7">
        <v>30</v>
      </c>
      <c r="AE234" s="210" t="s">
        <v>396</v>
      </c>
      <c r="AM234" s="129" t="s">
        <v>582</v>
      </c>
      <c r="AN234" s="504" t="s">
        <v>1014</v>
      </c>
    </row>
    <row r="235" spans="24:40" x14ac:dyDescent="0.2">
      <c r="X235" s="209" t="s">
        <v>943</v>
      </c>
      <c r="Y235" s="7" t="s">
        <v>402</v>
      </c>
      <c r="Z235" s="7">
        <v>64</v>
      </c>
      <c r="AA235" s="7" t="s">
        <v>151</v>
      </c>
      <c r="AB235" s="7">
        <v>11</v>
      </c>
      <c r="AC235" s="7" t="s">
        <v>264</v>
      </c>
      <c r="AD235" s="7">
        <v>30</v>
      </c>
      <c r="AE235" s="210" t="s">
        <v>396</v>
      </c>
      <c r="AM235" s="129" t="s">
        <v>583</v>
      </c>
      <c r="AN235" s="504" t="s">
        <v>1015</v>
      </c>
    </row>
    <row r="236" spans="24:40" x14ac:dyDescent="0.2">
      <c r="X236" s="209" t="s">
        <v>1180</v>
      </c>
      <c r="Y236" s="7" t="s">
        <v>845</v>
      </c>
      <c r="Z236" s="7">
        <v>64</v>
      </c>
      <c r="AA236" s="7" t="s">
        <v>151</v>
      </c>
      <c r="AB236" s="7">
        <v>11</v>
      </c>
      <c r="AC236" s="7" t="s">
        <v>264</v>
      </c>
      <c r="AD236" s="7">
        <v>30</v>
      </c>
      <c r="AE236" s="210" t="s">
        <v>396</v>
      </c>
      <c r="AM236" s="129" t="s">
        <v>465</v>
      </c>
      <c r="AN236" s="504" t="s">
        <v>1258</v>
      </c>
    </row>
    <row r="237" spans="24:40" x14ac:dyDescent="0.2">
      <c r="X237" s="209" t="s">
        <v>1168</v>
      </c>
      <c r="Y237" s="7" t="s">
        <v>827</v>
      </c>
      <c r="Z237" s="7">
        <v>64</v>
      </c>
      <c r="AA237" s="7" t="s">
        <v>151</v>
      </c>
      <c r="AB237" s="7">
        <v>11</v>
      </c>
      <c r="AC237" s="7" t="s">
        <v>264</v>
      </c>
      <c r="AD237" s="7">
        <v>30</v>
      </c>
      <c r="AE237" s="210" t="s">
        <v>396</v>
      </c>
      <c r="AM237" s="129" t="s">
        <v>376</v>
      </c>
      <c r="AN237" s="504" t="s">
        <v>927</v>
      </c>
    </row>
    <row r="238" spans="24:40" x14ac:dyDescent="0.2">
      <c r="X238" s="209" t="s">
        <v>1173</v>
      </c>
      <c r="Y238" s="7" t="s">
        <v>834</v>
      </c>
      <c r="Z238" s="7">
        <v>64</v>
      </c>
      <c r="AA238" s="7" t="s">
        <v>151</v>
      </c>
      <c r="AB238" s="7">
        <v>11</v>
      </c>
      <c r="AC238" s="7" t="s">
        <v>264</v>
      </c>
      <c r="AD238" s="7">
        <v>30</v>
      </c>
      <c r="AE238" s="210" t="s">
        <v>396</v>
      </c>
      <c r="AM238" s="129" t="s">
        <v>560</v>
      </c>
      <c r="AN238" s="504" t="s">
        <v>1001</v>
      </c>
    </row>
    <row r="239" spans="24:40" x14ac:dyDescent="0.2">
      <c r="X239" s="209" t="s">
        <v>964</v>
      </c>
      <c r="Y239" s="7" t="s">
        <v>446</v>
      </c>
      <c r="Z239" s="7">
        <v>64</v>
      </c>
      <c r="AA239" s="7" t="s">
        <v>151</v>
      </c>
      <c r="AB239" s="7">
        <v>11</v>
      </c>
      <c r="AC239" s="7" t="s">
        <v>264</v>
      </c>
      <c r="AD239" s="7">
        <v>34</v>
      </c>
      <c r="AE239" s="210" t="s">
        <v>445</v>
      </c>
      <c r="AM239" s="129" t="s">
        <v>432</v>
      </c>
      <c r="AN239" s="504" t="s">
        <v>1236</v>
      </c>
    </row>
    <row r="240" spans="24:40" x14ac:dyDescent="0.2">
      <c r="X240" s="209" t="s">
        <v>970</v>
      </c>
      <c r="Y240" s="7" t="s">
        <v>452</v>
      </c>
      <c r="Z240" s="7">
        <v>64</v>
      </c>
      <c r="AA240" s="7" t="s">
        <v>151</v>
      </c>
      <c r="AB240" s="7">
        <v>11</v>
      </c>
      <c r="AC240" s="7" t="s">
        <v>264</v>
      </c>
      <c r="AD240" s="7">
        <v>34</v>
      </c>
      <c r="AE240" s="210" t="s">
        <v>445</v>
      </c>
      <c r="AM240" s="129" t="s">
        <v>531</v>
      </c>
      <c r="AN240" s="504" t="s">
        <v>1293</v>
      </c>
    </row>
    <row r="241" spans="24:40" x14ac:dyDescent="0.2">
      <c r="X241" s="209" t="s">
        <v>965</v>
      </c>
      <c r="Y241" s="7" t="s">
        <v>447</v>
      </c>
      <c r="Z241" s="7">
        <v>64</v>
      </c>
      <c r="AA241" s="7" t="s">
        <v>151</v>
      </c>
      <c r="AB241" s="7">
        <v>11</v>
      </c>
      <c r="AC241" s="7" t="s">
        <v>264</v>
      </c>
      <c r="AD241" s="7">
        <v>34</v>
      </c>
      <c r="AE241" s="210" t="s">
        <v>445</v>
      </c>
      <c r="AM241" s="129" t="s">
        <v>466</v>
      </c>
      <c r="AN241" s="504" t="s">
        <v>1259</v>
      </c>
    </row>
    <row r="242" spans="24:40" x14ac:dyDescent="0.2">
      <c r="X242" s="209" t="s">
        <v>968</v>
      </c>
      <c r="Y242" s="7" t="s">
        <v>450</v>
      </c>
      <c r="Z242" s="7">
        <v>64</v>
      </c>
      <c r="AA242" s="7" t="s">
        <v>151</v>
      </c>
      <c r="AB242" s="7">
        <v>11</v>
      </c>
      <c r="AC242" s="7" t="s">
        <v>264</v>
      </c>
      <c r="AD242" s="7">
        <v>34</v>
      </c>
      <c r="AE242" s="210" t="s">
        <v>445</v>
      </c>
      <c r="AM242" s="129" t="s">
        <v>628</v>
      </c>
      <c r="AN242" s="504" t="s">
        <v>1320</v>
      </c>
    </row>
    <row r="243" spans="24:40" x14ac:dyDescent="0.2">
      <c r="X243" s="209" t="s">
        <v>969</v>
      </c>
      <c r="Y243" s="7" t="s">
        <v>451</v>
      </c>
      <c r="Z243" s="7">
        <v>64</v>
      </c>
      <c r="AA243" s="7" t="s">
        <v>151</v>
      </c>
      <c r="AB243" s="7">
        <v>11</v>
      </c>
      <c r="AC243" s="7" t="s">
        <v>264</v>
      </c>
      <c r="AD243" s="7">
        <v>34</v>
      </c>
      <c r="AE243" s="210" t="s">
        <v>445</v>
      </c>
      <c r="AM243" s="129" t="s">
        <v>550</v>
      </c>
      <c r="AN243" s="504" t="s">
        <v>1305</v>
      </c>
    </row>
    <row r="244" spans="24:40" x14ac:dyDescent="0.2">
      <c r="X244" s="209" t="s">
        <v>967</v>
      </c>
      <c r="Y244" s="7" t="s">
        <v>449</v>
      </c>
      <c r="Z244" s="7">
        <v>64</v>
      </c>
      <c r="AA244" s="7" t="s">
        <v>151</v>
      </c>
      <c r="AB244" s="7">
        <v>11</v>
      </c>
      <c r="AC244" s="7" t="s">
        <v>264</v>
      </c>
      <c r="AD244" s="7">
        <v>34</v>
      </c>
      <c r="AE244" s="210" t="s">
        <v>445</v>
      </c>
      <c r="AM244" s="129" t="s">
        <v>494</v>
      </c>
      <c r="AN244" s="504" t="s">
        <v>1269</v>
      </c>
    </row>
    <row r="245" spans="24:40" x14ac:dyDescent="0.2">
      <c r="X245" s="209" t="s">
        <v>966</v>
      </c>
      <c r="Y245" s="7" t="s">
        <v>448</v>
      </c>
      <c r="Z245" s="7">
        <v>64</v>
      </c>
      <c r="AA245" s="7" t="s">
        <v>151</v>
      </c>
      <c r="AB245" s="7">
        <v>11</v>
      </c>
      <c r="AC245" s="7" t="s">
        <v>264</v>
      </c>
      <c r="AD245" s="7">
        <v>34</v>
      </c>
      <c r="AE245" s="210" t="s">
        <v>445</v>
      </c>
      <c r="AM245" s="129" t="s">
        <v>329</v>
      </c>
      <c r="AN245" s="504" t="s">
        <v>908</v>
      </c>
    </row>
    <row r="246" spans="24:40" x14ac:dyDescent="0.2">
      <c r="X246" s="209" t="s">
        <v>1056</v>
      </c>
      <c r="Y246" s="7" t="s">
        <v>643</v>
      </c>
      <c r="Z246" s="7">
        <v>64</v>
      </c>
      <c r="AA246" s="7" t="s">
        <v>151</v>
      </c>
      <c r="AB246" s="7">
        <v>11</v>
      </c>
      <c r="AC246" s="7" t="s">
        <v>264</v>
      </c>
      <c r="AD246" s="7">
        <v>66</v>
      </c>
      <c r="AE246" s="210" t="s">
        <v>644</v>
      </c>
      <c r="AM246" s="129" t="s">
        <v>832</v>
      </c>
      <c r="AN246" s="504" t="s">
        <v>1171</v>
      </c>
    </row>
    <row r="247" spans="24:40" x14ac:dyDescent="0.2">
      <c r="X247" s="209" t="s">
        <v>1058</v>
      </c>
      <c r="Y247" s="7" t="s">
        <v>646</v>
      </c>
      <c r="Z247" s="7">
        <v>64</v>
      </c>
      <c r="AA247" s="7" t="s">
        <v>151</v>
      </c>
      <c r="AB247" s="7">
        <v>11</v>
      </c>
      <c r="AC247" s="7" t="s">
        <v>264</v>
      </c>
      <c r="AD247" s="7">
        <v>66</v>
      </c>
      <c r="AE247" s="210" t="s">
        <v>644</v>
      </c>
      <c r="AM247" s="129" t="s">
        <v>657</v>
      </c>
      <c r="AN247" s="504" t="s">
        <v>1330</v>
      </c>
    </row>
    <row r="248" spans="24:40" x14ac:dyDescent="0.2">
      <c r="X248" s="209" t="s">
        <v>1057</v>
      </c>
      <c r="Y248" s="7" t="s">
        <v>645</v>
      </c>
      <c r="Z248" s="7">
        <v>64</v>
      </c>
      <c r="AA248" s="7" t="s">
        <v>151</v>
      </c>
      <c r="AB248" s="7">
        <v>11</v>
      </c>
      <c r="AC248" s="7" t="s">
        <v>264</v>
      </c>
      <c r="AD248" s="7">
        <v>66</v>
      </c>
      <c r="AE248" s="210" t="s">
        <v>644</v>
      </c>
      <c r="AM248" s="129" t="s">
        <v>845</v>
      </c>
      <c r="AN248" s="504" t="s">
        <v>1180</v>
      </c>
    </row>
    <row r="249" spans="24:40" x14ac:dyDescent="0.2">
      <c r="X249" s="209" t="s">
        <v>1059</v>
      </c>
      <c r="Y249" s="7" t="s">
        <v>647</v>
      </c>
      <c r="Z249" s="7">
        <v>64</v>
      </c>
      <c r="AA249" s="7" t="s">
        <v>151</v>
      </c>
      <c r="AB249" s="7">
        <v>11</v>
      </c>
      <c r="AC249" s="7" t="s">
        <v>264</v>
      </c>
      <c r="AD249" s="7">
        <v>66</v>
      </c>
      <c r="AE249" s="210" t="s">
        <v>644</v>
      </c>
      <c r="AM249" s="129" t="s">
        <v>836</v>
      </c>
      <c r="AN249" s="504" t="s">
        <v>1174</v>
      </c>
    </row>
    <row r="250" spans="24:40" x14ac:dyDescent="0.2">
      <c r="X250" s="209" t="s">
        <v>998</v>
      </c>
      <c r="Y250" s="7" t="s">
        <v>556</v>
      </c>
      <c r="Z250" s="7">
        <v>55</v>
      </c>
      <c r="AA250" s="7" t="s">
        <v>145</v>
      </c>
      <c r="AB250" s="7">
        <v>12</v>
      </c>
      <c r="AC250" s="7" t="s">
        <v>553</v>
      </c>
      <c r="AD250" s="7">
        <v>54</v>
      </c>
      <c r="AE250" s="210" t="s">
        <v>554</v>
      </c>
      <c r="AM250" s="129" t="s">
        <v>219</v>
      </c>
      <c r="AN250" s="504" t="s">
        <v>854</v>
      </c>
    </row>
    <row r="251" spans="24:40" x14ac:dyDescent="0.2">
      <c r="X251" s="209" t="s">
        <v>997</v>
      </c>
      <c r="Y251" s="7" t="s">
        <v>555</v>
      </c>
      <c r="Z251" s="7">
        <v>55</v>
      </c>
      <c r="AA251" s="7" t="s">
        <v>145</v>
      </c>
      <c r="AB251" s="7">
        <v>12</v>
      </c>
      <c r="AC251" s="7" t="s">
        <v>553</v>
      </c>
      <c r="AD251" s="7">
        <v>54</v>
      </c>
      <c r="AE251" s="210" t="s">
        <v>554</v>
      </c>
      <c r="AM251" s="129" t="s">
        <v>450</v>
      </c>
      <c r="AN251" s="504" t="s">
        <v>968</v>
      </c>
    </row>
    <row r="252" spans="24:40" x14ac:dyDescent="0.2">
      <c r="X252" s="209" t="s">
        <v>996</v>
      </c>
      <c r="Y252" s="7" t="s">
        <v>192</v>
      </c>
      <c r="Z252" s="7">
        <v>55</v>
      </c>
      <c r="AA252" s="7" t="s">
        <v>145</v>
      </c>
      <c r="AB252" s="7">
        <v>12</v>
      </c>
      <c r="AC252" s="7" t="s">
        <v>553</v>
      </c>
      <c r="AD252" s="7">
        <v>54</v>
      </c>
      <c r="AE252" s="210" t="s">
        <v>554</v>
      </c>
      <c r="AM252" s="129" t="s">
        <v>402</v>
      </c>
      <c r="AN252" s="504" t="s">
        <v>943</v>
      </c>
    </row>
    <row r="253" spans="24:40" x14ac:dyDescent="0.2">
      <c r="X253" s="209" t="s">
        <v>1001</v>
      </c>
      <c r="Y253" s="7" t="s">
        <v>560</v>
      </c>
      <c r="Z253" s="7">
        <v>55</v>
      </c>
      <c r="AA253" s="7" t="s">
        <v>145</v>
      </c>
      <c r="AB253" s="7">
        <v>12</v>
      </c>
      <c r="AC253" s="7" t="s">
        <v>553</v>
      </c>
      <c r="AD253" s="7">
        <v>55</v>
      </c>
      <c r="AE253" s="210" t="s">
        <v>558</v>
      </c>
      <c r="AM253" s="129" t="s">
        <v>584</v>
      </c>
      <c r="AN253" s="504" t="s">
        <v>1016</v>
      </c>
    </row>
    <row r="254" spans="24:40" x14ac:dyDescent="0.2">
      <c r="X254" s="209" t="s">
        <v>1000</v>
      </c>
      <c r="Y254" s="7" t="s">
        <v>559</v>
      </c>
      <c r="Z254" s="7">
        <v>55</v>
      </c>
      <c r="AA254" s="7" t="s">
        <v>145</v>
      </c>
      <c r="AB254" s="7">
        <v>12</v>
      </c>
      <c r="AC254" s="7" t="s">
        <v>553</v>
      </c>
      <c r="AD254" s="7">
        <v>55</v>
      </c>
      <c r="AE254" s="210" t="s">
        <v>558</v>
      </c>
      <c r="AM254" s="129" t="s">
        <v>645</v>
      </c>
      <c r="AN254" s="504" t="s">
        <v>1057</v>
      </c>
    </row>
    <row r="255" spans="24:40" x14ac:dyDescent="0.2">
      <c r="X255" s="209" t="s">
        <v>999</v>
      </c>
      <c r="Y255" s="7" t="s">
        <v>557</v>
      </c>
      <c r="Z255" s="7">
        <v>55</v>
      </c>
      <c r="AA255" s="7" t="s">
        <v>145</v>
      </c>
      <c r="AB255" s="7">
        <v>12</v>
      </c>
      <c r="AC255" s="7" t="s">
        <v>553</v>
      </c>
      <c r="AD255" s="7">
        <v>55</v>
      </c>
      <c r="AE255" s="210" t="s">
        <v>558</v>
      </c>
      <c r="AM255" s="129" t="s">
        <v>390</v>
      </c>
      <c r="AN255" s="504" t="s">
        <v>1225</v>
      </c>
    </row>
    <row r="256" spans="24:40" x14ac:dyDescent="0.2">
      <c r="X256" s="209" t="s">
        <v>1002</v>
      </c>
      <c r="Y256" s="7" t="s">
        <v>561</v>
      </c>
      <c r="Z256" s="7">
        <v>55</v>
      </c>
      <c r="AA256" s="7" t="s">
        <v>145</v>
      </c>
      <c r="AB256" s="7">
        <v>12</v>
      </c>
      <c r="AC256" s="7" t="s">
        <v>553</v>
      </c>
      <c r="AD256" s="7">
        <v>55</v>
      </c>
      <c r="AE256" s="210" t="s">
        <v>558</v>
      </c>
      <c r="AM256" s="129" t="s">
        <v>759</v>
      </c>
      <c r="AN256" s="504" t="s">
        <v>1122</v>
      </c>
    </row>
    <row r="257" spans="24:40" x14ac:dyDescent="0.2">
      <c r="X257" s="209" t="s">
        <v>1003</v>
      </c>
      <c r="Y257" s="7" t="s">
        <v>562</v>
      </c>
      <c r="Z257" s="7">
        <v>55</v>
      </c>
      <c r="AA257" s="7" t="s">
        <v>145</v>
      </c>
      <c r="AB257" s="7">
        <v>12</v>
      </c>
      <c r="AC257" s="7" t="s">
        <v>553</v>
      </c>
      <c r="AD257" s="7">
        <v>55</v>
      </c>
      <c r="AE257" s="210" t="s">
        <v>558</v>
      </c>
      <c r="AM257" s="129" t="s">
        <v>830</v>
      </c>
      <c r="AN257" s="504" t="s">
        <v>1170</v>
      </c>
    </row>
    <row r="258" spans="24:40" x14ac:dyDescent="0.2">
      <c r="X258" s="209" t="s">
        <v>1004</v>
      </c>
      <c r="Y258" s="7" t="s">
        <v>567</v>
      </c>
      <c r="Z258" s="7">
        <v>55</v>
      </c>
      <c r="AA258" s="7" t="s">
        <v>145</v>
      </c>
      <c r="AB258" s="7">
        <v>12</v>
      </c>
      <c r="AC258" s="7" t="s">
        <v>553</v>
      </c>
      <c r="AD258" s="7">
        <v>57</v>
      </c>
      <c r="AE258" s="210" t="s">
        <v>566</v>
      </c>
      <c r="AM258" s="129" t="s">
        <v>807</v>
      </c>
      <c r="AN258" s="504" t="s">
        <v>1155</v>
      </c>
    </row>
    <row r="259" spans="24:40" x14ac:dyDescent="0.2">
      <c r="X259" s="209" t="s">
        <v>1007</v>
      </c>
      <c r="Y259" s="7" t="s">
        <v>570</v>
      </c>
      <c r="Z259" s="7">
        <v>55</v>
      </c>
      <c r="AA259" s="7" t="s">
        <v>145</v>
      </c>
      <c r="AB259" s="7">
        <v>12</v>
      </c>
      <c r="AC259" s="7" t="s">
        <v>553</v>
      </c>
      <c r="AD259" s="7">
        <v>57</v>
      </c>
      <c r="AE259" s="210" t="s">
        <v>566</v>
      </c>
      <c r="AM259" s="129" t="s">
        <v>834</v>
      </c>
      <c r="AN259" s="504" t="s">
        <v>1173</v>
      </c>
    </row>
    <row r="260" spans="24:40" x14ac:dyDescent="0.2">
      <c r="X260" s="209" t="s">
        <v>1005</v>
      </c>
      <c r="Y260" s="7" t="s">
        <v>568</v>
      </c>
      <c r="Z260" s="7">
        <v>55</v>
      </c>
      <c r="AA260" s="7" t="s">
        <v>145</v>
      </c>
      <c r="AB260" s="7">
        <v>12</v>
      </c>
      <c r="AC260" s="7" t="s">
        <v>553</v>
      </c>
      <c r="AD260" s="7">
        <v>57</v>
      </c>
      <c r="AE260" s="210" t="s">
        <v>566</v>
      </c>
      <c r="AM260" s="129" t="s">
        <v>839</v>
      </c>
      <c r="AN260" s="504" t="s">
        <v>1359</v>
      </c>
    </row>
    <row r="261" spans="24:40" x14ac:dyDescent="0.2">
      <c r="X261" s="209" t="s">
        <v>1006</v>
      </c>
      <c r="Y261" s="7" t="s">
        <v>569</v>
      </c>
      <c r="Z261" s="7">
        <v>55</v>
      </c>
      <c r="AA261" s="7" t="s">
        <v>145</v>
      </c>
      <c r="AB261" s="7">
        <v>12</v>
      </c>
      <c r="AC261" s="7" t="s">
        <v>553</v>
      </c>
      <c r="AD261" s="7">
        <v>57</v>
      </c>
      <c r="AE261" s="210" t="s">
        <v>566</v>
      </c>
      <c r="AM261" s="129" t="s">
        <v>561</v>
      </c>
      <c r="AN261" s="504" t="s">
        <v>1002</v>
      </c>
    </row>
    <row r="262" spans="24:40" x14ac:dyDescent="0.2">
      <c r="X262" s="209" t="s">
        <v>1175</v>
      </c>
      <c r="Y262" s="7" t="s">
        <v>838</v>
      </c>
      <c r="Z262" s="7">
        <v>55</v>
      </c>
      <c r="AA262" s="7" t="s">
        <v>145</v>
      </c>
      <c r="AB262" s="7">
        <v>12</v>
      </c>
      <c r="AC262" s="7" t="s">
        <v>553</v>
      </c>
      <c r="AD262" s="7">
        <v>57</v>
      </c>
      <c r="AE262" s="210" t="s">
        <v>566</v>
      </c>
      <c r="AM262" s="129" t="s">
        <v>840</v>
      </c>
      <c r="AN262" s="504" t="s">
        <v>910</v>
      </c>
    </row>
    <row r="263" spans="24:40" x14ac:dyDescent="0.2">
      <c r="X263" s="209" t="s">
        <v>1132</v>
      </c>
      <c r="Y263" s="7" t="s">
        <v>771</v>
      </c>
      <c r="Z263" s="7">
        <v>55</v>
      </c>
      <c r="AA263" s="7" t="s">
        <v>145</v>
      </c>
      <c r="AB263" s="7">
        <v>12</v>
      </c>
      <c r="AC263" s="7" t="s">
        <v>553</v>
      </c>
      <c r="AD263" s="7">
        <v>88</v>
      </c>
      <c r="AE263" s="210" t="s">
        <v>770</v>
      </c>
      <c r="AM263" s="129" t="s">
        <v>391</v>
      </c>
      <c r="AN263" s="504" t="s">
        <v>1226</v>
      </c>
    </row>
    <row r="264" spans="24:40" x14ac:dyDescent="0.2">
      <c r="X264" s="209" t="s">
        <v>846</v>
      </c>
      <c r="Y264" s="7" t="s">
        <v>206</v>
      </c>
      <c r="Z264" s="7">
        <v>50</v>
      </c>
      <c r="AA264" s="7" t="s">
        <v>207</v>
      </c>
      <c r="AB264" s="7">
        <v>13</v>
      </c>
      <c r="AC264" s="7" t="s">
        <v>208</v>
      </c>
      <c r="AD264" s="7">
        <v>1</v>
      </c>
      <c r="AE264" s="210" t="s">
        <v>209</v>
      </c>
      <c r="AM264" s="129" t="s">
        <v>502</v>
      </c>
      <c r="AN264" s="504" t="s">
        <v>1276</v>
      </c>
    </row>
    <row r="265" spans="24:40" x14ac:dyDescent="0.2">
      <c r="X265" s="209" t="s">
        <v>850</v>
      </c>
      <c r="Y265" s="7" t="s">
        <v>213</v>
      </c>
      <c r="Z265" s="7">
        <v>50</v>
      </c>
      <c r="AA265" s="7" t="s">
        <v>207</v>
      </c>
      <c r="AB265" s="7">
        <v>13</v>
      </c>
      <c r="AC265" s="7" t="s">
        <v>208</v>
      </c>
      <c r="AD265" s="7">
        <v>1</v>
      </c>
      <c r="AE265" s="210" t="s">
        <v>209</v>
      </c>
      <c r="AM265" s="129" t="s">
        <v>1360</v>
      </c>
      <c r="AN265" s="504" t="s">
        <v>1123</v>
      </c>
    </row>
    <row r="266" spans="24:40" x14ac:dyDescent="0.2">
      <c r="X266" s="209" t="s">
        <v>848</v>
      </c>
      <c r="Y266" s="7" t="s">
        <v>211</v>
      </c>
      <c r="Z266" s="7">
        <v>50</v>
      </c>
      <c r="AA266" s="7" t="s">
        <v>207</v>
      </c>
      <c r="AB266" s="7">
        <v>13</v>
      </c>
      <c r="AC266" s="7" t="s">
        <v>208</v>
      </c>
      <c r="AD266" s="7">
        <v>1</v>
      </c>
      <c r="AE266" s="210" t="s">
        <v>209</v>
      </c>
      <c r="AM266" s="129" t="s">
        <v>503</v>
      </c>
      <c r="AN266" s="504" t="s">
        <v>1277</v>
      </c>
    </row>
    <row r="267" spans="24:40" x14ac:dyDescent="0.2">
      <c r="X267" s="209" t="s">
        <v>847</v>
      </c>
      <c r="Y267" s="7" t="s">
        <v>210</v>
      </c>
      <c r="Z267" s="7">
        <v>50</v>
      </c>
      <c r="AA267" s="7" t="s">
        <v>207</v>
      </c>
      <c r="AB267" s="7">
        <v>13</v>
      </c>
      <c r="AC267" s="7" t="s">
        <v>208</v>
      </c>
      <c r="AD267" s="7">
        <v>1</v>
      </c>
      <c r="AE267" s="210" t="s">
        <v>209</v>
      </c>
      <c r="AM267" s="129" t="s">
        <v>585</v>
      </c>
      <c r="AN267" s="504" t="s">
        <v>1017</v>
      </c>
    </row>
    <row r="268" spans="24:40" x14ac:dyDescent="0.2">
      <c r="X268" s="209" t="s">
        <v>851</v>
      </c>
      <c r="Y268" s="7" t="s">
        <v>214</v>
      </c>
      <c r="Z268" s="7">
        <v>50</v>
      </c>
      <c r="AA268" s="7" t="s">
        <v>207</v>
      </c>
      <c r="AB268" s="7">
        <v>13</v>
      </c>
      <c r="AC268" s="7" t="s">
        <v>208</v>
      </c>
      <c r="AD268" s="7">
        <v>1</v>
      </c>
      <c r="AE268" s="210" t="s">
        <v>209</v>
      </c>
      <c r="AM268" s="129" t="s">
        <v>451</v>
      </c>
      <c r="AN268" s="504" t="s">
        <v>969</v>
      </c>
    </row>
    <row r="269" spans="24:40" x14ac:dyDescent="0.2">
      <c r="X269" s="209" t="s">
        <v>849</v>
      </c>
      <c r="Y269" s="7" t="s">
        <v>212</v>
      </c>
      <c r="Z269" s="7">
        <v>50</v>
      </c>
      <c r="AA269" s="7" t="s">
        <v>207</v>
      </c>
      <c r="AB269" s="7">
        <v>13</v>
      </c>
      <c r="AC269" s="7" t="s">
        <v>208</v>
      </c>
      <c r="AD269" s="7">
        <v>1</v>
      </c>
      <c r="AE269" s="210" t="s">
        <v>209</v>
      </c>
      <c r="AM269" s="129" t="s">
        <v>297</v>
      </c>
      <c r="AN269" s="504" t="s">
        <v>1198</v>
      </c>
    </row>
    <row r="270" spans="24:40" x14ac:dyDescent="0.2">
      <c r="X270" s="209" t="s">
        <v>989</v>
      </c>
      <c r="Y270" s="7" t="s">
        <v>513</v>
      </c>
      <c r="Z270" s="7">
        <v>50</v>
      </c>
      <c r="AA270" s="7" t="s">
        <v>207</v>
      </c>
      <c r="AB270" s="7">
        <v>13</v>
      </c>
      <c r="AC270" s="7" t="s">
        <v>208</v>
      </c>
      <c r="AD270" s="7">
        <v>42</v>
      </c>
      <c r="AE270" s="210" t="s">
        <v>509</v>
      </c>
      <c r="AM270" s="129" t="s">
        <v>542</v>
      </c>
      <c r="AN270" s="504" t="s">
        <v>1298</v>
      </c>
    </row>
    <row r="271" spans="24:40" x14ac:dyDescent="0.2">
      <c r="X271" s="209" t="s">
        <v>986</v>
      </c>
      <c r="Y271" s="7" t="s">
        <v>510</v>
      </c>
      <c r="Z271" s="7">
        <v>50</v>
      </c>
      <c r="AA271" s="7" t="s">
        <v>207</v>
      </c>
      <c r="AB271" s="7">
        <v>13</v>
      </c>
      <c r="AC271" s="7" t="s">
        <v>208</v>
      </c>
      <c r="AD271" s="7">
        <v>42</v>
      </c>
      <c r="AE271" s="210" t="s">
        <v>509</v>
      </c>
      <c r="AM271" s="129" t="s">
        <v>639</v>
      </c>
      <c r="AN271" s="504" t="s">
        <v>1052</v>
      </c>
    </row>
    <row r="272" spans="24:40" x14ac:dyDescent="0.2">
      <c r="X272" s="209" t="s">
        <v>990</v>
      </c>
      <c r="Y272" s="7" t="s">
        <v>514</v>
      </c>
      <c r="Z272" s="7">
        <v>50</v>
      </c>
      <c r="AA272" s="7" t="s">
        <v>207</v>
      </c>
      <c r="AB272" s="7">
        <v>13</v>
      </c>
      <c r="AC272" s="7" t="s">
        <v>208</v>
      </c>
      <c r="AD272" s="7">
        <v>42</v>
      </c>
      <c r="AE272" s="210" t="s">
        <v>509</v>
      </c>
      <c r="AM272" s="129" t="s">
        <v>646</v>
      </c>
      <c r="AN272" s="504" t="s">
        <v>1058</v>
      </c>
    </row>
    <row r="273" spans="24:40" x14ac:dyDescent="0.2">
      <c r="X273" s="209" t="s">
        <v>988</v>
      </c>
      <c r="Y273" s="7" t="s">
        <v>512</v>
      </c>
      <c r="Z273" s="7">
        <v>50</v>
      </c>
      <c r="AA273" s="7" t="s">
        <v>207</v>
      </c>
      <c r="AB273" s="7">
        <v>13</v>
      </c>
      <c r="AC273" s="7" t="s">
        <v>208</v>
      </c>
      <c r="AD273" s="7">
        <v>42</v>
      </c>
      <c r="AE273" s="210" t="s">
        <v>509</v>
      </c>
      <c r="AM273" s="129" t="s">
        <v>276</v>
      </c>
      <c r="AN273" s="504" t="s">
        <v>877</v>
      </c>
    </row>
    <row r="274" spans="24:40" x14ac:dyDescent="0.2">
      <c r="X274" s="209" t="s">
        <v>987</v>
      </c>
      <c r="Y274" s="7" t="s">
        <v>511</v>
      </c>
      <c r="Z274" s="7">
        <v>50</v>
      </c>
      <c r="AA274" s="7" t="s">
        <v>207</v>
      </c>
      <c r="AB274" s="7">
        <v>13</v>
      </c>
      <c r="AC274" s="7" t="s">
        <v>208</v>
      </c>
      <c r="AD274" s="7">
        <v>42</v>
      </c>
      <c r="AE274" s="210" t="s">
        <v>509</v>
      </c>
      <c r="AM274" s="129" t="s">
        <v>640</v>
      </c>
      <c r="AN274" s="504" t="s">
        <v>1053</v>
      </c>
    </row>
    <row r="275" spans="24:40" x14ac:dyDescent="0.2">
      <c r="X275" s="209" t="s">
        <v>1064</v>
      </c>
      <c r="Y275" s="7" t="s">
        <v>663</v>
      </c>
      <c r="Z275" s="7">
        <v>50</v>
      </c>
      <c r="AA275" s="7" t="s">
        <v>207</v>
      </c>
      <c r="AB275" s="7">
        <v>13</v>
      </c>
      <c r="AC275" s="7" t="s">
        <v>208</v>
      </c>
      <c r="AD275" s="7">
        <v>69</v>
      </c>
      <c r="AE275" s="210" t="s">
        <v>660</v>
      </c>
      <c r="AM275" s="129" t="s">
        <v>421</v>
      </c>
      <c r="AN275" s="504" t="s">
        <v>960</v>
      </c>
    </row>
    <row r="276" spans="24:40" x14ac:dyDescent="0.2">
      <c r="X276" s="209" t="s">
        <v>1062</v>
      </c>
      <c r="Y276" s="7" t="s">
        <v>661</v>
      </c>
      <c r="Z276" s="7">
        <v>50</v>
      </c>
      <c r="AA276" s="7" t="s">
        <v>207</v>
      </c>
      <c r="AB276" s="7">
        <v>13</v>
      </c>
      <c r="AC276" s="7" t="s">
        <v>208</v>
      </c>
      <c r="AD276" s="7">
        <v>69</v>
      </c>
      <c r="AE276" s="210" t="s">
        <v>660</v>
      </c>
      <c r="AM276" s="129" t="s">
        <v>377</v>
      </c>
      <c r="AN276" s="504" t="s">
        <v>928</v>
      </c>
    </row>
    <row r="277" spans="24:40" x14ac:dyDescent="0.2">
      <c r="X277" s="209" t="s">
        <v>1063</v>
      </c>
      <c r="Y277" s="7" t="s">
        <v>662</v>
      </c>
      <c r="Z277" s="7">
        <v>50</v>
      </c>
      <c r="AA277" s="7" t="s">
        <v>207</v>
      </c>
      <c r="AB277" s="7">
        <v>13</v>
      </c>
      <c r="AC277" s="7" t="s">
        <v>208</v>
      </c>
      <c r="AD277" s="7">
        <v>69</v>
      </c>
      <c r="AE277" s="210" t="s">
        <v>660</v>
      </c>
      <c r="AM277" s="129" t="s">
        <v>467</v>
      </c>
      <c r="AN277" s="504" t="s">
        <v>1260</v>
      </c>
    </row>
    <row r="278" spans="24:40" x14ac:dyDescent="0.2">
      <c r="X278" s="209" t="s">
        <v>1061</v>
      </c>
      <c r="Y278" s="7" t="s">
        <v>227</v>
      </c>
      <c r="Z278" s="7">
        <v>50</v>
      </c>
      <c r="AA278" s="7" t="s">
        <v>207</v>
      </c>
      <c r="AB278" s="7">
        <v>13</v>
      </c>
      <c r="AC278" s="7" t="s">
        <v>208</v>
      </c>
      <c r="AD278" s="7">
        <v>69</v>
      </c>
      <c r="AE278" s="210" t="s">
        <v>660</v>
      </c>
      <c r="AM278" s="129" t="s">
        <v>818</v>
      </c>
      <c r="AN278" s="504" t="s">
        <v>1163</v>
      </c>
    </row>
    <row r="279" spans="24:40" x14ac:dyDescent="0.2">
      <c r="X279" s="209" t="s">
        <v>1065</v>
      </c>
      <c r="Y279" s="7" t="s">
        <v>664</v>
      </c>
      <c r="Z279" s="7">
        <v>50</v>
      </c>
      <c r="AA279" s="7" t="s">
        <v>207</v>
      </c>
      <c r="AB279" s="7">
        <v>13</v>
      </c>
      <c r="AC279" s="7" t="s">
        <v>208</v>
      </c>
      <c r="AD279" s="7">
        <v>69</v>
      </c>
      <c r="AE279" s="210" t="s">
        <v>660</v>
      </c>
      <c r="AM279" s="129" t="s">
        <v>641</v>
      </c>
      <c r="AN279" s="504" t="s">
        <v>1054</v>
      </c>
    </row>
    <row r="280" spans="24:40" x14ac:dyDescent="0.2">
      <c r="X280" s="209" t="s">
        <v>1060</v>
      </c>
      <c r="Y280" s="7" t="s">
        <v>659</v>
      </c>
      <c r="Z280" s="7">
        <v>50</v>
      </c>
      <c r="AA280" s="7" t="s">
        <v>207</v>
      </c>
      <c r="AB280" s="7">
        <v>13</v>
      </c>
      <c r="AC280" s="7" t="s">
        <v>208</v>
      </c>
      <c r="AD280" s="7">
        <v>69</v>
      </c>
      <c r="AE280" s="210" t="s">
        <v>660</v>
      </c>
      <c r="AM280" s="129" t="s">
        <v>292</v>
      </c>
      <c r="AN280" s="504" t="s">
        <v>890</v>
      </c>
    </row>
    <row r="281" spans="24:40" x14ac:dyDescent="0.2">
      <c r="X281" s="209" t="s">
        <v>893</v>
      </c>
      <c r="Y281" s="7" t="s">
        <v>295</v>
      </c>
      <c r="Z281" s="7">
        <v>61</v>
      </c>
      <c r="AA281" s="7" t="s">
        <v>149</v>
      </c>
      <c r="AB281" s="7">
        <v>14</v>
      </c>
      <c r="AC281" s="7" t="s">
        <v>289</v>
      </c>
      <c r="AD281" s="7">
        <v>14</v>
      </c>
      <c r="AE281" s="210" t="s">
        <v>290</v>
      </c>
      <c r="AM281" s="129" t="s">
        <v>251</v>
      </c>
      <c r="AN281" s="504" t="s">
        <v>865</v>
      </c>
    </row>
    <row r="282" spans="24:40" x14ac:dyDescent="0.2">
      <c r="X282" s="209" t="s">
        <v>889</v>
      </c>
      <c r="Y282" s="7" t="s">
        <v>291</v>
      </c>
      <c r="Z282" s="7">
        <v>61</v>
      </c>
      <c r="AA282" s="7" t="s">
        <v>149</v>
      </c>
      <c r="AB282" s="7">
        <v>14</v>
      </c>
      <c r="AC282" s="7" t="s">
        <v>289</v>
      </c>
      <c r="AD282" s="7">
        <v>14</v>
      </c>
      <c r="AE282" s="210" t="s">
        <v>290</v>
      </c>
      <c r="AM282" s="129" t="s">
        <v>433</v>
      </c>
      <c r="AN282" s="504" t="s">
        <v>1237</v>
      </c>
    </row>
    <row r="283" spans="24:40" x14ac:dyDescent="0.2">
      <c r="X283" s="209" t="s">
        <v>890</v>
      </c>
      <c r="Y283" s="7" t="s">
        <v>292</v>
      </c>
      <c r="Z283" s="7">
        <v>61</v>
      </c>
      <c r="AA283" s="7" t="s">
        <v>149</v>
      </c>
      <c r="AB283" s="7">
        <v>14</v>
      </c>
      <c r="AC283" s="7" t="s">
        <v>289</v>
      </c>
      <c r="AD283" s="7">
        <v>14</v>
      </c>
      <c r="AE283" s="210" t="s">
        <v>290</v>
      </c>
      <c r="AM283" s="129" t="s">
        <v>729</v>
      </c>
      <c r="AN283" s="504" t="s">
        <v>1107</v>
      </c>
    </row>
    <row r="284" spans="24:40" x14ac:dyDescent="0.2">
      <c r="X284" s="209" t="s">
        <v>892</v>
      </c>
      <c r="Y284" s="7" t="s">
        <v>294</v>
      </c>
      <c r="Z284" s="7">
        <v>61</v>
      </c>
      <c r="AA284" s="7" t="s">
        <v>149</v>
      </c>
      <c r="AB284" s="7">
        <v>14</v>
      </c>
      <c r="AC284" s="7" t="s">
        <v>289</v>
      </c>
      <c r="AD284" s="7">
        <v>14</v>
      </c>
      <c r="AE284" s="210" t="s">
        <v>290</v>
      </c>
      <c r="AM284" s="129" t="s">
        <v>779</v>
      </c>
      <c r="AN284" s="504" t="s">
        <v>1136</v>
      </c>
    </row>
    <row r="285" spans="24:40" x14ac:dyDescent="0.2">
      <c r="X285" s="209" t="s">
        <v>891</v>
      </c>
      <c r="Y285" s="7" t="s">
        <v>293</v>
      </c>
      <c r="Z285" s="7">
        <v>61</v>
      </c>
      <c r="AA285" s="7" t="s">
        <v>149</v>
      </c>
      <c r="AB285" s="7">
        <v>14</v>
      </c>
      <c r="AC285" s="7" t="s">
        <v>289</v>
      </c>
      <c r="AD285" s="7">
        <v>14</v>
      </c>
      <c r="AE285" s="210" t="s">
        <v>290</v>
      </c>
      <c r="AM285" s="129" t="s">
        <v>592</v>
      </c>
      <c r="AN285" s="504" t="s">
        <v>1024</v>
      </c>
    </row>
    <row r="286" spans="24:40" x14ac:dyDescent="0.2">
      <c r="X286" s="209" t="s">
        <v>932</v>
      </c>
      <c r="Y286" s="7" t="s">
        <v>382</v>
      </c>
      <c r="Z286" s="7">
        <v>61</v>
      </c>
      <c r="AA286" s="7" t="s">
        <v>149</v>
      </c>
      <c r="AB286" s="7">
        <v>14</v>
      </c>
      <c r="AC286" s="7" t="s">
        <v>289</v>
      </c>
      <c r="AD286" s="7">
        <v>27</v>
      </c>
      <c r="AE286" s="210" t="s">
        <v>381</v>
      </c>
      <c r="AM286" s="129" t="s">
        <v>284</v>
      </c>
      <c r="AN286" s="504" t="s">
        <v>884</v>
      </c>
    </row>
    <row r="287" spans="24:40" x14ac:dyDescent="0.2">
      <c r="X287" s="209" t="s">
        <v>935</v>
      </c>
      <c r="Y287" s="7" t="s">
        <v>385</v>
      </c>
      <c r="Z287" s="7">
        <v>61</v>
      </c>
      <c r="AA287" s="7" t="s">
        <v>149</v>
      </c>
      <c r="AB287" s="7">
        <v>14</v>
      </c>
      <c r="AC287" s="7" t="s">
        <v>289</v>
      </c>
      <c r="AD287" s="7">
        <v>27</v>
      </c>
      <c r="AE287" s="210" t="s">
        <v>381</v>
      </c>
      <c r="AM287" s="129" t="s">
        <v>412</v>
      </c>
      <c r="AN287" s="504" t="s">
        <v>952</v>
      </c>
    </row>
    <row r="288" spans="24:40" x14ac:dyDescent="0.2">
      <c r="X288" s="209" t="s">
        <v>936</v>
      </c>
      <c r="Y288" s="7" t="s">
        <v>386</v>
      </c>
      <c r="Z288" s="7">
        <v>61</v>
      </c>
      <c r="AA288" s="7" t="s">
        <v>149</v>
      </c>
      <c r="AB288" s="7">
        <v>14</v>
      </c>
      <c r="AC288" s="7" t="s">
        <v>289</v>
      </c>
      <c r="AD288" s="7">
        <v>27</v>
      </c>
      <c r="AE288" s="210" t="s">
        <v>381</v>
      </c>
      <c r="AM288" s="129" t="s">
        <v>211</v>
      </c>
      <c r="AN288" s="504" t="s">
        <v>848</v>
      </c>
    </row>
    <row r="289" spans="24:40" x14ac:dyDescent="0.2">
      <c r="X289" s="209" t="s">
        <v>933</v>
      </c>
      <c r="Y289" s="7" t="s">
        <v>383</v>
      </c>
      <c r="Z289" s="7">
        <v>61</v>
      </c>
      <c r="AA289" s="7" t="s">
        <v>149</v>
      </c>
      <c r="AB289" s="7">
        <v>14</v>
      </c>
      <c r="AC289" s="7" t="s">
        <v>289</v>
      </c>
      <c r="AD289" s="7">
        <v>27</v>
      </c>
      <c r="AE289" s="210" t="s">
        <v>381</v>
      </c>
      <c r="AM289" s="129" t="s">
        <v>236</v>
      </c>
      <c r="AN289" s="504" t="s">
        <v>859</v>
      </c>
    </row>
    <row r="290" spans="24:40" x14ac:dyDescent="0.2">
      <c r="X290" s="209" t="s">
        <v>934</v>
      </c>
      <c r="Y290" s="7" t="s">
        <v>384</v>
      </c>
      <c r="Z290" s="7">
        <v>61</v>
      </c>
      <c r="AA290" s="7" t="s">
        <v>149</v>
      </c>
      <c r="AB290" s="7">
        <v>14</v>
      </c>
      <c r="AC290" s="7" t="s">
        <v>289</v>
      </c>
      <c r="AD290" s="7">
        <v>27</v>
      </c>
      <c r="AE290" s="210" t="s">
        <v>381</v>
      </c>
      <c r="AM290" s="129" t="s">
        <v>422</v>
      </c>
      <c r="AN290" s="504" t="s">
        <v>961</v>
      </c>
    </row>
    <row r="291" spans="24:40" x14ac:dyDescent="0.2">
      <c r="X291" s="209" t="s">
        <v>937</v>
      </c>
      <c r="Y291" s="7" t="s">
        <v>387</v>
      </c>
      <c r="Z291" s="7">
        <v>61</v>
      </c>
      <c r="AA291" s="7" t="s">
        <v>149</v>
      </c>
      <c r="AB291" s="7">
        <v>14</v>
      </c>
      <c r="AC291" s="7" t="s">
        <v>289</v>
      </c>
      <c r="AD291" s="7">
        <v>27</v>
      </c>
      <c r="AE291" s="210" t="s">
        <v>381</v>
      </c>
      <c r="AM291" s="129" t="s">
        <v>774</v>
      </c>
      <c r="AN291" s="504" t="s">
        <v>1353</v>
      </c>
    </row>
    <row r="292" spans="24:40" x14ac:dyDescent="0.2">
      <c r="X292" s="209" t="s">
        <v>931</v>
      </c>
      <c r="Y292" s="7" t="s">
        <v>380</v>
      </c>
      <c r="Z292" s="7">
        <v>61</v>
      </c>
      <c r="AA292" s="7" t="s">
        <v>149</v>
      </c>
      <c r="AB292" s="7">
        <v>14</v>
      </c>
      <c r="AC292" s="7" t="s">
        <v>289</v>
      </c>
      <c r="AD292" s="7">
        <v>27</v>
      </c>
      <c r="AE292" s="210" t="s">
        <v>381</v>
      </c>
      <c r="AM292" s="129" t="s">
        <v>212</v>
      </c>
      <c r="AN292" s="504" t="s">
        <v>849</v>
      </c>
    </row>
    <row r="293" spans="24:40" x14ac:dyDescent="0.2">
      <c r="X293" s="209" t="s">
        <v>993</v>
      </c>
      <c r="Y293" s="7" t="s">
        <v>535</v>
      </c>
      <c r="Z293" s="7">
        <v>61</v>
      </c>
      <c r="AA293" s="7" t="s">
        <v>149</v>
      </c>
      <c r="AB293" s="7">
        <v>14</v>
      </c>
      <c r="AC293" s="7" t="s">
        <v>289</v>
      </c>
      <c r="AD293" s="7">
        <v>50</v>
      </c>
      <c r="AE293" s="210" t="s">
        <v>536</v>
      </c>
      <c r="AM293" s="129" t="s">
        <v>302</v>
      </c>
      <c r="AN293" s="504" t="s">
        <v>896</v>
      </c>
    </row>
    <row r="294" spans="24:40" x14ac:dyDescent="0.2">
      <c r="X294" s="209" t="s">
        <v>995</v>
      </c>
      <c r="Y294" s="7" t="s">
        <v>538</v>
      </c>
      <c r="Z294" s="7">
        <v>61</v>
      </c>
      <c r="AA294" s="7" t="s">
        <v>149</v>
      </c>
      <c r="AB294" s="7">
        <v>14</v>
      </c>
      <c r="AC294" s="7" t="s">
        <v>289</v>
      </c>
      <c r="AD294" s="7">
        <v>50</v>
      </c>
      <c r="AE294" s="210" t="s">
        <v>536</v>
      </c>
      <c r="AM294" s="129" t="s">
        <v>305</v>
      </c>
      <c r="AN294" s="504" t="s">
        <v>898</v>
      </c>
    </row>
    <row r="295" spans="24:40" x14ac:dyDescent="0.2">
      <c r="X295" s="209" t="s">
        <v>1030</v>
      </c>
      <c r="Y295" s="7" t="s">
        <v>599</v>
      </c>
      <c r="Z295" s="7">
        <v>61</v>
      </c>
      <c r="AA295" s="7" t="s">
        <v>149</v>
      </c>
      <c r="AB295" s="7">
        <v>14</v>
      </c>
      <c r="AC295" s="7" t="s">
        <v>289</v>
      </c>
      <c r="AD295" s="7">
        <v>50</v>
      </c>
      <c r="AE295" s="210" t="s">
        <v>536</v>
      </c>
      <c r="AM295" s="129" t="s">
        <v>610</v>
      </c>
      <c r="AN295" s="504" t="s">
        <v>1040</v>
      </c>
    </row>
    <row r="296" spans="24:40" x14ac:dyDescent="0.2">
      <c r="X296" s="209" t="s">
        <v>994</v>
      </c>
      <c r="Y296" s="7" t="s">
        <v>537</v>
      </c>
      <c r="Z296" s="7">
        <v>61</v>
      </c>
      <c r="AA296" s="7" t="s">
        <v>149</v>
      </c>
      <c r="AB296" s="7">
        <v>14</v>
      </c>
      <c r="AC296" s="7" t="s">
        <v>289</v>
      </c>
      <c r="AD296" s="7">
        <v>50</v>
      </c>
      <c r="AE296" s="210" t="s">
        <v>536</v>
      </c>
      <c r="AM296" s="129" t="s">
        <v>258</v>
      </c>
      <c r="AN296" s="504" t="s">
        <v>867</v>
      </c>
    </row>
    <row r="297" spans="24:40" x14ac:dyDescent="0.2">
      <c r="X297" s="209" t="s">
        <v>1031</v>
      </c>
      <c r="Y297" s="7" t="s">
        <v>600</v>
      </c>
      <c r="Z297" s="7">
        <v>61</v>
      </c>
      <c r="AA297" s="7" t="s">
        <v>149</v>
      </c>
      <c r="AB297" s="7">
        <v>14</v>
      </c>
      <c r="AC297" s="7" t="s">
        <v>289</v>
      </c>
      <c r="AD297" s="7">
        <v>61</v>
      </c>
      <c r="AE297" s="210" t="s">
        <v>598</v>
      </c>
      <c r="AM297" s="129" t="s">
        <v>745</v>
      </c>
      <c r="AN297" s="504" t="s">
        <v>1120</v>
      </c>
    </row>
    <row r="298" spans="24:40" x14ac:dyDescent="0.2">
      <c r="X298" s="209" t="s">
        <v>1029</v>
      </c>
      <c r="Y298" s="7" t="s">
        <v>597</v>
      </c>
      <c r="Z298" s="7">
        <v>61</v>
      </c>
      <c r="AA298" s="7" t="s">
        <v>149</v>
      </c>
      <c r="AB298" s="7">
        <v>14</v>
      </c>
      <c r="AC298" s="7" t="s">
        <v>289</v>
      </c>
      <c r="AD298" s="7">
        <v>61</v>
      </c>
      <c r="AE298" s="210" t="s">
        <v>598</v>
      </c>
      <c r="AM298" s="129" t="s">
        <v>754</v>
      </c>
      <c r="AN298" s="504" t="s">
        <v>1349</v>
      </c>
    </row>
    <row r="299" spans="24:40" x14ac:dyDescent="0.2">
      <c r="X299" s="209" t="s">
        <v>1033</v>
      </c>
      <c r="Y299" s="7" t="s">
        <v>602</v>
      </c>
      <c r="Z299" s="7">
        <v>61</v>
      </c>
      <c r="AA299" s="7" t="s">
        <v>149</v>
      </c>
      <c r="AB299" s="7">
        <v>14</v>
      </c>
      <c r="AC299" s="7" t="s">
        <v>289</v>
      </c>
      <c r="AD299" s="7">
        <v>61</v>
      </c>
      <c r="AE299" s="210" t="s">
        <v>598</v>
      </c>
      <c r="AM299" s="129" t="s">
        <v>351</v>
      </c>
      <c r="AN299" s="504" t="s">
        <v>1214</v>
      </c>
    </row>
    <row r="300" spans="24:40" x14ac:dyDescent="0.2">
      <c r="X300" s="209" t="s">
        <v>1032</v>
      </c>
      <c r="Y300" s="7" t="s">
        <v>601</v>
      </c>
      <c r="Z300" s="7">
        <v>61</v>
      </c>
      <c r="AA300" s="7" t="s">
        <v>149</v>
      </c>
      <c r="AB300" s="7">
        <v>14</v>
      </c>
      <c r="AC300" s="7" t="s">
        <v>289</v>
      </c>
      <c r="AD300" s="7">
        <v>61</v>
      </c>
      <c r="AE300" s="210" t="s">
        <v>598</v>
      </c>
      <c r="AM300" s="129" t="s">
        <v>434</v>
      </c>
      <c r="AN300" s="504" t="s">
        <v>1238</v>
      </c>
    </row>
    <row r="301" spans="24:40" x14ac:dyDescent="0.2">
      <c r="X301" s="209" t="s">
        <v>1087</v>
      </c>
      <c r="Y301" s="7" t="s">
        <v>706</v>
      </c>
      <c r="Z301" s="7">
        <v>61</v>
      </c>
      <c r="AA301" s="7" t="s">
        <v>149</v>
      </c>
      <c r="AB301" s="7">
        <v>14</v>
      </c>
      <c r="AC301" s="7" t="s">
        <v>289</v>
      </c>
      <c r="AD301" s="7">
        <v>76</v>
      </c>
      <c r="AE301" s="210" t="s">
        <v>699</v>
      </c>
      <c r="AM301" s="129" t="s">
        <v>476</v>
      </c>
      <c r="AN301" s="504" t="s">
        <v>975</v>
      </c>
    </row>
    <row r="302" spans="24:40" x14ac:dyDescent="0.2">
      <c r="X302" s="209" t="s">
        <v>1084</v>
      </c>
      <c r="Y302" s="7" t="s">
        <v>703</v>
      </c>
      <c r="Z302" s="7">
        <v>61</v>
      </c>
      <c r="AA302" s="7" t="s">
        <v>149</v>
      </c>
      <c r="AB302" s="7">
        <v>14</v>
      </c>
      <c r="AC302" s="7" t="s">
        <v>289</v>
      </c>
      <c r="AD302" s="7">
        <v>76</v>
      </c>
      <c r="AE302" s="210" t="s">
        <v>699</v>
      </c>
      <c r="AM302" s="129" t="s">
        <v>611</v>
      </c>
      <c r="AN302" s="504" t="s">
        <v>1041</v>
      </c>
    </row>
    <row r="303" spans="24:40" x14ac:dyDescent="0.2">
      <c r="X303" s="209" t="s">
        <v>1085</v>
      </c>
      <c r="Y303" s="7" t="s">
        <v>704</v>
      </c>
      <c r="Z303" s="7">
        <v>61</v>
      </c>
      <c r="AA303" s="7" t="s">
        <v>149</v>
      </c>
      <c r="AB303" s="7">
        <v>14</v>
      </c>
      <c r="AC303" s="7" t="s">
        <v>289</v>
      </c>
      <c r="AD303" s="7">
        <v>76</v>
      </c>
      <c r="AE303" s="210" t="s">
        <v>699</v>
      </c>
      <c r="AM303" s="129" t="s">
        <v>306</v>
      </c>
      <c r="AN303" s="504" t="s">
        <v>899</v>
      </c>
    </row>
    <row r="304" spans="24:40" x14ac:dyDescent="0.2">
      <c r="X304" s="209" t="s">
        <v>1080</v>
      </c>
      <c r="Y304" s="7" t="s">
        <v>698</v>
      </c>
      <c r="Z304" s="7">
        <v>61</v>
      </c>
      <c r="AA304" s="7" t="s">
        <v>149</v>
      </c>
      <c r="AB304" s="7">
        <v>14</v>
      </c>
      <c r="AC304" s="7" t="s">
        <v>289</v>
      </c>
      <c r="AD304" s="7">
        <v>76</v>
      </c>
      <c r="AE304" s="210" t="s">
        <v>699</v>
      </c>
      <c r="AM304" s="129" t="s">
        <v>330</v>
      </c>
      <c r="AN304" s="504" t="s">
        <v>909</v>
      </c>
    </row>
    <row r="305" spans="24:40" x14ac:dyDescent="0.2">
      <c r="X305" s="209" t="s">
        <v>1086</v>
      </c>
      <c r="Y305" s="7" t="s">
        <v>705</v>
      </c>
      <c r="Z305" s="7">
        <v>61</v>
      </c>
      <c r="AA305" s="7" t="s">
        <v>149</v>
      </c>
      <c r="AB305" s="7">
        <v>14</v>
      </c>
      <c r="AC305" s="7" t="s">
        <v>289</v>
      </c>
      <c r="AD305" s="7">
        <v>76</v>
      </c>
      <c r="AE305" s="210" t="s">
        <v>699</v>
      </c>
      <c r="AM305" s="129" t="s">
        <v>192</v>
      </c>
      <c r="AN305" s="504" t="s">
        <v>996</v>
      </c>
    </row>
    <row r="306" spans="24:40" x14ac:dyDescent="0.2">
      <c r="X306" s="209" t="s">
        <v>1081</v>
      </c>
      <c r="Y306" s="7" t="s">
        <v>700</v>
      </c>
      <c r="Z306" s="7">
        <v>61</v>
      </c>
      <c r="AA306" s="7" t="s">
        <v>149</v>
      </c>
      <c r="AB306" s="7">
        <v>14</v>
      </c>
      <c r="AC306" s="7" t="s">
        <v>289</v>
      </c>
      <c r="AD306" s="7">
        <v>76</v>
      </c>
      <c r="AE306" s="210" t="s">
        <v>699</v>
      </c>
      <c r="AM306" s="129" t="s">
        <v>272</v>
      </c>
      <c r="AN306" s="504" t="s">
        <v>874</v>
      </c>
    </row>
    <row r="307" spans="24:40" x14ac:dyDescent="0.2">
      <c r="X307" s="209" t="s">
        <v>1083</v>
      </c>
      <c r="Y307" s="7" t="s">
        <v>702</v>
      </c>
      <c r="Z307" s="7">
        <v>61</v>
      </c>
      <c r="AA307" s="7" t="s">
        <v>149</v>
      </c>
      <c r="AB307" s="7">
        <v>14</v>
      </c>
      <c r="AC307" s="7" t="s">
        <v>289</v>
      </c>
      <c r="AD307" s="7">
        <v>76</v>
      </c>
      <c r="AE307" s="210" t="s">
        <v>699</v>
      </c>
      <c r="AM307" s="129" t="s">
        <v>452</v>
      </c>
      <c r="AN307" s="504" t="s">
        <v>970</v>
      </c>
    </row>
    <row r="308" spans="24:40" x14ac:dyDescent="0.2">
      <c r="X308" s="209" t="s">
        <v>1088</v>
      </c>
      <c r="Y308" s="7" t="s">
        <v>707</v>
      </c>
      <c r="Z308" s="7">
        <v>61</v>
      </c>
      <c r="AA308" s="7" t="s">
        <v>149</v>
      </c>
      <c r="AB308" s="7">
        <v>14</v>
      </c>
      <c r="AC308" s="7" t="s">
        <v>289</v>
      </c>
      <c r="AD308" s="7">
        <v>76</v>
      </c>
      <c r="AE308" s="210" t="s">
        <v>699</v>
      </c>
      <c r="AM308" s="129" t="s">
        <v>392</v>
      </c>
      <c r="AN308" s="504" t="s">
        <v>1227</v>
      </c>
    </row>
    <row r="309" spans="24:40" x14ac:dyDescent="0.2">
      <c r="X309" s="209" t="s">
        <v>1082</v>
      </c>
      <c r="Y309" s="7" t="s">
        <v>701</v>
      </c>
      <c r="Z309" s="7">
        <v>61</v>
      </c>
      <c r="AA309" s="7" t="s">
        <v>149</v>
      </c>
      <c r="AB309" s="7">
        <v>14</v>
      </c>
      <c r="AC309" s="7" t="s">
        <v>289</v>
      </c>
      <c r="AD309" s="7">
        <v>76</v>
      </c>
      <c r="AE309" s="210" t="s">
        <v>699</v>
      </c>
      <c r="AM309" s="129" t="s">
        <v>629</v>
      </c>
      <c r="AN309" s="504" t="s">
        <v>1321</v>
      </c>
    </row>
    <row r="310" spans="24:40" x14ac:dyDescent="0.2">
      <c r="X310" s="209" t="s">
        <v>1015</v>
      </c>
      <c r="Y310" s="7" t="s">
        <v>583</v>
      </c>
      <c r="Z310" s="7">
        <v>58</v>
      </c>
      <c r="AA310" s="7" t="s">
        <v>147</v>
      </c>
      <c r="AB310" s="7">
        <v>15</v>
      </c>
      <c r="AC310" s="7" t="s">
        <v>574</v>
      </c>
      <c r="AD310" s="7">
        <v>59</v>
      </c>
      <c r="AE310" s="210" t="s">
        <v>575</v>
      </c>
      <c r="AM310" s="129" t="s">
        <v>368</v>
      </c>
      <c r="AN310" s="504" t="s">
        <v>920</v>
      </c>
    </row>
    <row r="311" spans="24:40" x14ac:dyDescent="0.2">
      <c r="X311" s="209" t="s">
        <v>1010</v>
      </c>
      <c r="Y311" s="7" t="s">
        <v>578</v>
      </c>
      <c r="Z311" s="7">
        <v>58</v>
      </c>
      <c r="AA311" s="7" t="s">
        <v>147</v>
      </c>
      <c r="AB311" s="7">
        <v>15</v>
      </c>
      <c r="AC311" s="7" t="s">
        <v>574</v>
      </c>
      <c r="AD311" s="7">
        <v>59</v>
      </c>
      <c r="AE311" s="210" t="s">
        <v>575</v>
      </c>
      <c r="AM311" s="129" t="s">
        <v>810</v>
      </c>
      <c r="AN311" s="504" t="s">
        <v>1156</v>
      </c>
    </row>
    <row r="312" spans="24:40" x14ac:dyDescent="0.2">
      <c r="X312" s="209" t="s">
        <v>1013</v>
      </c>
      <c r="Y312" s="7" t="s">
        <v>581</v>
      </c>
      <c r="Z312" s="7">
        <v>58</v>
      </c>
      <c r="AA312" s="7" t="s">
        <v>147</v>
      </c>
      <c r="AB312" s="7">
        <v>15</v>
      </c>
      <c r="AC312" s="7" t="s">
        <v>574</v>
      </c>
      <c r="AD312" s="7">
        <v>59</v>
      </c>
      <c r="AE312" s="210" t="s">
        <v>575</v>
      </c>
      <c r="AM312" s="129" t="s">
        <v>314</v>
      </c>
      <c r="AN312" s="504" t="s">
        <v>903</v>
      </c>
    </row>
    <row r="313" spans="24:40" x14ac:dyDescent="0.2">
      <c r="X313" s="209" t="s">
        <v>1021</v>
      </c>
      <c r="Y313" s="7" t="s">
        <v>589</v>
      </c>
      <c r="Z313" s="7">
        <v>58</v>
      </c>
      <c r="AA313" s="7" t="s">
        <v>147</v>
      </c>
      <c r="AB313" s="7">
        <v>15</v>
      </c>
      <c r="AC313" s="7" t="s">
        <v>574</v>
      </c>
      <c r="AD313" s="7">
        <v>59</v>
      </c>
      <c r="AE313" s="210" t="s">
        <v>575</v>
      </c>
      <c r="AM313" s="129" t="s">
        <v>220</v>
      </c>
      <c r="AN313" s="504" t="s">
        <v>855</v>
      </c>
    </row>
    <row r="314" spans="24:40" x14ac:dyDescent="0.2">
      <c r="X314" s="209" t="s">
        <v>1022</v>
      </c>
      <c r="Y314" s="7" t="s">
        <v>590</v>
      </c>
      <c r="Z314" s="7">
        <v>58</v>
      </c>
      <c r="AA314" s="7" t="s">
        <v>147</v>
      </c>
      <c r="AB314" s="7">
        <v>15</v>
      </c>
      <c r="AC314" s="7" t="s">
        <v>574</v>
      </c>
      <c r="AD314" s="7">
        <v>59</v>
      </c>
      <c r="AE314" s="210" t="s">
        <v>575</v>
      </c>
      <c r="AM314" s="129" t="s">
        <v>495</v>
      </c>
      <c r="AN314" s="504" t="s">
        <v>1270</v>
      </c>
    </row>
    <row r="315" spans="24:40" x14ac:dyDescent="0.2">
      <c r="X315" s="209" t="s">
        <v>1014</v>
      </c>
      <c r="Y315" s="7" t="s">
        <v>582</v>
      </c>
      <c r="Z315" s="7">
        <v>58</v>
      </c>
      <c r="AA315" s="7" t="s">
        <v>147</v>
      </c>
      <c r="AB315" s="7">
        <v>15</v>
      </c>
      <c r="AC315" s="7" t="s">
        <v>574</v>
      </c>
      <c r="AD315" s="7">
        <v>59</v>
      </c>
      <c r="AE315" s="210" t="s">
        <v>575</v>
      </c>
      <c r="AM315" s="129" t="s">
        <v>242</v>
      </c>
      <c r="AN315" s="504" t="s">
        <v>1189</v>
      </c>
    </row>
    <row r="316" spans="24:40" x14ac:dyDescent="0.2">
      <c r="X316" s="209" t="s">
        <v>1020</v>
      </c>
      <c r="Y316" s="7" t="s">
        <v>588</v>
      </c>
      <c r="Z316" s="7">
        <v>58</v>
      </c>
      <c r="AA316" s="7" t="s">
        <v>147</v>
      </c>
      <c r="AB316" s="7">
        <v>15</v>
      </c>
      <c r="AC316" s="7" t="s">
        <v>574</v>
      </c>
      <c r="AD316" s="7">
        <v>59</v>
      </c>
      <c r="AE316" s="210" t="s">
        <v>575</v>
      </c>
      <c r="AM316" s="129" t="s">
        <v>435</v>
      </c>
      <c r="AN316" s="504" t="s">
        <v>1239</v>
      </c>
    </row>
    <row r="317" spans="24:40" x14ac:dyDescent="0.2">
      <c r="X317" s="209" t="s">
        <v>1009</v>
      </c>
      <c r="Y317" s="7" t="s">
        <v>577</v>
      </c>
      <c r="Z317" s="7">
        <v>58</v>
      </c>
      <c r="AA317" s="7" t="s">
        <v>147</v>
      </c>
      <c r="AB317" s="7">
        <v>15</v>
      </c>
      <c r="AC317" s="7" t="s">
        <v>574</v>
      </c>
      <c r="AD317" s="7">
        <v>59</v>
      </c>
      <c r="AE317" s="210" t="s">
        <v>575</v>
      </c>
      <c r="AM317" s="129" t="s">
        <v>436</v>
      </c>
      <c r="AN317" s="504" t="s">
        <v>1240</v>
      </c>
    </row>
    <row r="318" spans="24:40" x14ac:dyDescent="0.2">
      <c r="X318" s="209" t="s">
        <v>1012</v>
      </c>
      <c r="Y318" s="7" t="s">
        <v>580</v>
      </c>
      <c r="Z318" s="7">
        <v>58</v>
      </c>
      <c r="AA318" s="7" t="s">
        <v>147</v>
      </c>
      <c r="AB318" s="7">
        <v>15</v>
      </c>
      <c r="AC318" s="7" t="s">
        <v>574</v>
      </c>
      <c r="AD318" s="7">
        <v>59</v>
      </c>
      <c r="AE318" s="210" t="s">
        <v>575</v>
      </c>
      <c r="AM318" s="129" t="s">
        <v>413</v>
      </c>
      <c r="AN318" s="504" t="s">
        <v>953</v>
      </c>
    </row>
    <row r="319" spans="24:40" x14ac:dyDescent="0.2">
      <c r="X319" s="209" t="s">
        <v>1019</v>
      </c>
      <c r="Y319" s="7" t="s">
        <v>587</v>
      </c>
      <c r="Z319" s="7">
        <v>58</v>
      </c>
      <c r="AA319" s="7" t="s">
        <v>147</v>
      </c>
      <c r="AB319" s="7">
        <v>15</v>
      </c>
      <c r="AC319" s="7" t="s">
        <v>574</v>
      </c>
      <c r="AD319" s="7">
        <v>59</v>
      </c>
      <c r="AE319" s="210" t="s">
        <v>575</v>
      </c>
      <c r="AM319" s="129" t="s">
        <v>630</v>
      </c>
      <c r="AN319" s="504" t="s">
        <v>1322</v>
      </c>
    </row>
    <row r="320" spans="24:40" x14ac:dyDescent="0.2">
      <c r="X320" s="209" t="s">
        <v>1008</v>
      </c>
      <c r="Y320" s="7" t="s">
        <v>576</v>
      </c>
      <c r="Z320" s="7">
        <v>58</v>
      </c>
      <c r="AA320" s="7" t="s">
        <v>147</v>
      </c>
      <c r="AB320" s="7">
        <v>15</v>
      </c>
      <c r="AC320" s="7" t="s">
        <v>574</v>
      </c>
      <c r="AD320" s="7">
        <v>59</v>
      </c>
      <c r="AE320" s="210" t="s">
        <v>575</v>
      </c>
      <c r="AM320" s="129" t="s">
        <v>739</v>
      </c>
      <c r="AN320" s="504" t="s">
        <v>1115</v>
      </c>
    </row>
    <row r="321" spans="24:40" x14ac:dyDescent="0.2">
      <c r="X321" s="209" t="s">
        <v>1018</v>
      </c>
      <c r="Y321" s="7" t="s">
        <v>586</v>
      </c>
      <c r="Z321" s="7">
        <v>58</v>
      </c>
      <c r="AA321" s="7" t="s">
        <v>147</v>
      </c>
      <c r="AB321" s="7">
        <v>15</v>
      </c>
      <c r="AC321" s="7" t="s">
        <v>574</v>
      </c>
      <c r="AD321" s="7">
        <v>59</v>
      </c>
      <c r="AE321" s="210" t="s">
        <v>575</v>
      </c>
      <c r="AM321" s="129" t="s">
        <v>673</v>
      </c>
      <c r="AN321" s="504" t="s">
        <v>1334</v>
      </c>
    </row>
    <row r="322" spans="24:40" x14ac:dyDescent="0.2">
      <c r="X322" s="209" t="s">
        <v>1016</v>
      </c>
      <c r="Y322" s="7" t="s">
        <v>584</v>
      </c>
      <c r="Z322" s="7">
        <v>58</v>
      </c>
      <c r="AA322" s="7" t="s">
        <v>147</v>
      </c>
      <c r="AB322" s="7">
        <v>15</v>
      </c>
      <c r="AC322" s="7" t="s">
        <v>574</v>
      </c>
      <c r="AD322" s="7">
        <v>59</v>
      </c>
      <c r="AE322" s="210" t="s">
        <v>575</v>
      </c>
      <c r="AM322" s="129" t="s">
        <v>221</v>
      </c>
      <c r="AN322" s="504" t="s">
        <v>856</v>
      </c>
    </row>
    <row r="323" spans="24:40" x14ac:dyDescent="0.2">
      <c r="X323" s="209" t="s">
        <v>1017</v>
      </c>
      <c r="Y323" s="7" t="s">
        <v>585</v>
      </c>
      <c r="Z323" s="7">
        <v>58</v>
      </c>
      <c r="AA323" s="7" t="s">
        <v>147</v>
      </c>
      <c r="AB323" s="7">
        <v>15</v>
      </c>
      <c r="AC323" s="7" t="s">
        <v>574</v>
      </c>
      <c r="AD323" s="7">
        <v>59</v>
      </c>
      <c r="AE323" s="210" t="s">
        <v>575</v>
      </c>
      <c r="AM323" s="129" t="s">
        <v>586</v>
      </c>
      <c r="AN323" s="504" t="s">
        <v>1018</v>
      </c>
    </row>
    <row r="324" spans="24:40" x14ac:dyDescent="0.2">
      <c r="X324" s="209" t="s">
        <v>1011</v>
      </c>
      <c r="Y324" s="7" t="s">
        <v>579</v>
      </c>
      <c r="Z324" s="7">
        <v>58</v>
      </c>
      <c r="AA324" s="7" t="s">
        <v>147</v>
      </c>
      <c r="AB324" s="7">
        <v>15</v>
      </c>
      <c r="AC324" s="7" t="s">
        <v>574</v>
      </c>
      <c r="AD324" s="7">
        <v>59</v>
      </c>
      <c r="AE324" s="210" t="s">
        <v>575</v>
      </c>
      <c r="AM324" s="129" t="s">
        <v>703</v>
      </c>
      <c r="AN324" s="504" t="s">
        <v>1084</v>
      </c>
    </row>
    <row r="325" spans="24:40" x14ac:dyDescent="0.2">
      <c r="X325" s="209" t="s">
        <v>1036</v>
      </c>
      <c r="Y325" s="7" t="s">
        <v>606</v>
      </c>
      <c r="Z325" s="7">
        <v>58</v>
      </c>
      <c r="AA325" s="7" t="s">
        <v>147</v>
      </c>
      <c r="AB325" s="7">
        <v>15</v>
      </c>
      <c r="AC325" s="7" t="s">
        <v>574</v>
      </c>
      <c r="AD325" s="7">
        <v>62</v>
      </c>
      <c r="AE325" s="210" t="s">
        <v>603</v>
      </c>
      <c r="AM325" s="129" t="s">
        <v>712</v>
      </c>
      <c r="AN325" s="504" t="s">
        <v>1092</v>
      </c>
    </row>
    <row r="326" spans="24:40" x14ac:dyDescent="0.2">
      <c r="X326" s="209" t="s">
        <v>1041</v>
      </c>
      <c r="Y326" s="7" t="s">
        <v>611</v>
      </c>
      <c r="Z326" s="7">
        <v>58</v>
      </c>
      <c r="AA326" s="7" t="s">
        <v>147</v>
      </c>
      <c r="AB326" s="7">
        <v>15</v>
      </c>
      <c r="AC326" s="7" t="s">
        <v>574</v>
      </c>
      <c r="AD326" s="7">
        <v>62</v>
      </c>
      <c r="AE326" s="210" t="s">
        <v>603</v>
      </c>
      <c r="AM326" s="129" t="s">
        <v>780</v>
      </c>
      <c r="AN326" s="504" t="s">
        <v>1137</v>
      </c>
    </row>
    <row r="327" spans="24:40" x14ac:dyDescent="0.2">
      <c r="X327" s="209" t="s">
        <v>1035</v>
      </c>
      <c r="Y327" s="7" t="s">
        <v>605</v>
      </c>
      <c r="Z327" s="7">
        <v>58</v>
      </c>
      <c r="AA327" s="7" t="s">
        <v>147</v>
      </c>
      <c r="AB327" s="7">
        <v>15</v>
      </c>
      <c r="AC327" s="7" t="s">
        <v>574</v>
      </c>
      <c r="AD327" s="7">
        <v>62</v>
      </c>
      <c r="AE327" s="210" t="s">
        <v>603</v>
      </c>
      <c r="AM327" s="129" t="s">
        <v>237</v>
      </c>
      <c r="AN327" s="504" t="s">
        <v>860</v>
      </c>
    </row>
    <row r="328" spans="24:40" x14ac:dyDescent="0.2">
      <c r="X328" s="209" t="s">
        <v>1038</v>
      </c>
      <c r="Y328" s="7" t="s">
        <v>608</v>
      </c>
      <c r="Z328" s="7">
        <v>58</v>
      </c>
      <c r="AA328" s="7" t="s">
        <v>147</v>
      </c>
      <c r="AB328" s="7">
        <v>15</v>
      </c>
      <c r="AC328" s="7" t="s">
        <v>574</v>
      </c>
      <c r="AD328" s="7">
        <v>62</v>
      </c>
      <c r="AE328" s="210" t="s">
        <v>603</v>
      </c>
      <c r="AM328" s="129" t="s">
        <v>222</v>
      </c>
      <c r="AN328" s="504" t="s">
        <v>857</v>
      </c>
    </row>
    <row r="329" spans="24:40" x14ac:dyDescent="0.2">
      <c r="X329" s="209" t="s">
        <v>1037</v>
      </c>
      <c r="Y329" s="7" t="s">
        <v>607</v>
      </c>
      <c r="Z329" s="7">
        <v>58</v>
      </c>
      <c r="AA329" s="7" t="s">
        <v>147</v>
      </c>
      <c r="AB329" s="7">
        <v>15</v>
      </c>
      <c r="AC329" s="7" t="s">
        <v>574</v>
      </c>
      <c r="AD329" s="7">
        <v>62</v>
      </c>
      <c r="AE329" s="210" t="s">
        <v>603</v>
      </c>
      <c r="AM329" s="129" t="s">
        <v>704</v>
      </c>
      <c r="AN329" s="504" t="s">
        <v>1085</v>
      </c>
    </row>
    <row r="330" spans="24:40" x14ac:dyDescent="0.2">
      <c r="X330" s="209" t="s">
        <v>1044</v>
      </c>
      <c r="Y330" s="7" t="s">
        <v>614</v>
      </c>
      <c r="Z330" s="7">
        <v>58</v>
      </c>
      <c r="AA330" s="7" t="s">
        <v>147</v>
      </c>
      <c r="AB330" s="7">
        <v>15</v>
      </c>
      <c r="AC330" s="7" t="s">
        <v>574</v>
      </c>
      <c r="AD330" s="7">
        <v>62</v>
      </c>
      <c r="AE330" s="210" t="s">
        <v>603</v>
      </c>
      <c r="AM330" s="129" t="s">
        <v>403</v>
      </c>
      <c r="AN330" s="504" t="s">
        <v>944</v>
      </c>
    </row>
    <row r="331" spans="24:40" x14ac:dyDescent="0.2">
      <c r="X331" s="209" t="s">
        <v>1034</v>
      </c>
      <c r="Y331" s="7" t="s">
        <v>604</v>
      </c>
      <c r="Z331" s="7">
        <v>58</v>
      </c>
      <c r="AA331" s="7" t="s">
        <v>147</v>
      </c>
      <c r="AB331" s="7">
        <v>15</v>
      </c>
      <c r="AC331" s="7" t="s">
        <v>574</v>
      </c>
      <c r="AD331" s="7">
        <v>62</v>
      </c>
      <c r="AE331" s="210" t="s">
        <v>603</v>
      </c>
      <c r="AM331" s="129" t="s">
        <v>414</v>
      </c>
      <c r="AN331" s="504" t="s">
        <v>954</v>
      </c>
    </row>
    <row r="332" spans="24:40" x14ac:dyDescent="0.2">
      <c r="X332" s="209" t="s">
        <v>1039</v>
      </c>
      <c r="Y332" s="7" t="s">
        <v>609</v>
      </c>
      <c r="Z332" s="7">
        <v>58</v>
      </c>
      <c r="AA332" s="7" t="s">
        <v>147</v>
      </c>
      <c r="AB332" s="7">
        <v>15</v>
      </c>
      <c r="AC332" s="7" t="s">
        <v>574</v>
      </c>
      <c r="AD332" s="7">
        <v>62</v>
      </c>
      <c r="AE332" s="210" t="s">
        <v>603</v>
      </c>
      <c r="AM332" s="129" t="s">
        <v>781</v>
      </c>
      <c r="AN332" s="504" t="s">
        <v>1138</v>
      </c>
    </row>
    <row r="333" spans="24:40" x14ac:dyDescent="0.2">
      <c r="X333" s="209" t="s">
        <v>1045</v>
      </c>
      <c r="Y333" s="7" t="s">
        <v>615</v>
      </c>
      <c r="Z333" s="7">
        <v>58</v>
      </c>
      <c r="AA333" s="7" t="s">
        <v>147</v>
      </c>
      <c r="AB333" s="7">
        <v>15</v>
      </c>
      <c r="AC333" s="7" t="s">
        <v>574</v>
      </c>
      <c r="AD333" s="7">
        <v>62</v>
      </c>
      <c r="AE333" s="210" t="s">
        <v>603</v>
      </c>
      <c r="AM333" s="129" t="s">
        <v>477</v>
      </c>
      <c r="AN333" s="504" t="s">
        <v>976</v>
      </c>
    </row>
    <row r="334" spans="24:40" x14ac:dyDescent="0.2">
      <c r="X334" s="209" t="s">
        <v>1040</v>
      </c>
      <c r="Y334" s="7" t="s">
        <v>610</v>
      </c>
      <c r="Z334" s="7">
        <v>58</v>
      </c>
      <c r="AA334" s="7" t="s">
        <v>147</v>
      </c>
      <c r="AB334" s="7">
        <v>15</v>
      </c>
      <c r="AC334" s="7" t="s">
        <v>574</v>
      </c>
      <c r="AD334" s="7">
        <v>62</v>
      </c>
      <c r="AE334" s="210" t="s">
        <v>603</v>
      </c>
      <c r="AM334" s="129" t="s">
        <v>342</v>
      </c>
      <c r="AN334" s="504" t="s">
        <v>1207</v>
      </c>
    </row>
    <row r="335" spans="24:40" x14ac:dyDescent="0.2">
      <c r="X335" s="209" t="s">
        <v>1042</v>
      </c>
      <c r="Y335" s="7" t="s">
        <v>612</v>
      </c>
      <c r="Z335" s="7">
        <v>58</v>
      </c>
      <c r="AA335" s="7" t="s">
        <v>147</v>
      </c>
      <c r="AB335" s="7">
        <v>15</v>
      </c>
      <c r="AC335" s="7" t="s">
        <v>574</v>
      </c>
      <c r="AD335" s="7">
        <v>62</v>
      </c>
      <c r="AE335" s="210" t="s">
        <v>603</v>
      </c>
      <c r="AM335" s="129" t="s">
        <v>322</v>
      </c>
      <c r="AN335" s="504" t="s">
        <v>1202</v>
      </c>
    </row>
    <row r="336" spans="24:40" x14ac:dyDescent="0.2">
      <c r="X336" s="209" t="s">
        <v>92</v>
      </c>
      <c r="Y336" s="7" t="s">
        <v>616</v>
      </c>
      <c r="Z336" s="7">
        <v>58</v>
      </c>
      <c r="AA336" s="7" t="s">
        <v>147</v>
      </c>
      <c r="AB336" s="7">
        <v>15</v>
      </c>
      <c r="AC336" s="7" t="s">
        <v>574</v>
      </c>
      <c r="AD336" s="7">
        <v>62</v>
      </c>
      <c r="AE336" s="210" t="s">
        <v>603</v>
      </c>
      <c r="AM336" s="129" t="s">
        <v>478</v>
      </c>
      <c r="AN336" s="504" t="s">
        <v>977</v>
      </c>
    </row>
    <row r="337" spans="24:40" x14ac:dyDescent="0.2">
      <c r="X337" s="209" t="s">
        <v>1043</v>
      </c>
      <c r="Y337" s="7" t="s">
        <v>613</v>
      </c>
      <c r="Z337" s="7">
        <v>58</v>
      </c>
      <c r="AA337" s="7" t="s">
        <v>147</v>
      </c>
      <c r="AB337" s="7">
        <v>15</v>
      </c>
      <c r="AC337" s="7" t="s">
        <v>574</v>
      </c>
      <c r="AD337" s="7">
        <v>62</v>
      </c>
      <c r="AE337" s="210" t="s">
        <v>603</v>
      </c>
      <c r="AM337" s="129" t="s">
        <v>285</v>
      </c>
      <c r="AN337" s="504" t="s">
        <v>885</v>
      </c>
    </row>
    <row r="338" spans="24:40" x14ac:dyDescent="0.2">
      <c r="X338" s="209" t="s">
        <v>1177</v>
      </c>
      <c r="Y338" s="7" t="s">
        <v>842</v>
      </c>
      <c r="Z338" s="7">
        <v>58</v>
      </c>
      <c r="AA338" s="7" t="s">
        <v>147</v>
      </c>
      <c r="AB338" s="7">
        <v>15</v>
      </c>
      <c r="AC338" s="7" t="s">
        <v>574</v>
      </c>
      <c r="AD338" s="7">
        <v>62</v>
      </c>
      <c r="AE338" s="210" t="s">
        <v>603</v>
      </c>
      <c r="AM338" s="129" t="s">
        <v>479</v>
      </c>
      <c r="AN338" s="504" t="s">
        <v>978</v>
      </c>
    </row>
    <row r="339" spans="24:40" x14ac:dyDescent="0.2">
      <c r="X339" s="209" t="s">
        <v>1178</v>
      </c>
      <c r="Y339" s="7" t="s">
        <v>843</v>
      </c>
      <c r="Z339" s="7">
        <v>58</v>
      </c>
      <c r="AA339" s="7" t="s">
        <v>147</v>
      </c>
      <c r="AB339" s="7">
        <v>15</v>
      </c>
      <c r="AC339" s="7" t="s">
        <v>574</v>
      </c>
      <c r="AD339" s="7">
        <v>62</v>
      </c>
      <c r="AE339" s="210" t="s">
        <v>603</v>
      </c>
      <c r="AM339" s="129" t="s">
        <v>510</v>
      </c>
      <c r="AN339" s="504" t="s">
        <v>986</v>
      </c>
    </row>
    <row r="340" spans="24:40" x14ac:dyDescent="0.2">
      <c r="X340" s="209" t="s">
        <v>853</v>
      </c>
      <c r="Y340" s="7" t="s">
        <v>218</v>
      </c>
      <c r="Z340" s="7">
        <v>58</v>
      </c>
      <c r="AA340" s="7" t="s">
        <v>147</v>
      </c>
      <c r="AB340" s="7">
        <v>16</v>
      </c>
      <c r="AC340" s="7" t="s">
        <v>216</v>
      </c>
      <c r="AD340" s="7">
        <v>2</v>
      </c>
      <c r="AE340" s="210" t="s">
        <v>217</v>
      </c>
      <c r="AM340" s="129" t="s">
        <v>674</v>
      </c>
      <c r="AN340" s="504" t="s">
        <v>1335</v>
      </c>
    </row>
    <row r="341" spans="24:40" x14ac:dyDescent="0.2">
      <c r="X341" s="209" t="s">
        <v>852</v>
      </c>
      <c r="Y341" s="7" t="s">
        <v>215</v>
      </c>
      <c r="Z341" s="7">
        <v>58</v>
      </c>
      <c r="AA341" s="7" t="s">
        <v>147</v>
      </c>
      <c r="AB341" s="7">
        <v>16</v>
      </c>
      <c r="AC341" s="7" t="s">
        <v>216</v>
      </c>
      <c r="AD341" s="7">
        <v>2</v>
      </c>
      <c r="AE341" s="210" t="s">
        <v>217</v>
      </c>
      <c r="AM341" s="129" t="s">
        <v>587</v>
      </c>
      <c r="AN341" s="504" t="s">
        <v>1019</v>
      </c>
    </row>
    <row r="342" spans="24:40" x14ac:dyDescent="0.2">
      <c r="X342" s="209" t="s">
        <v>857</v>
      </c>
      <c r="Y342" s="7" t="s">
        <v>222</v>
      </c>
      <c r="Z342" s="7">
        <v>58</v>
      </c>
      <c r="AA342" s="7" t="s">
        <v>147</v>
      </c>
      <c r="AB342" s="7">
        <v>16</v>
      </c>
      <c r="AC342" s="7" t="s">
        <v>216</v>
      </c>
      <c r="AD342" s="7">
        <v>2</v>
      </c>
      <c r="AE342" s="210" t="s">
        <v>217</v>
      </c>
      <c r="AM342" s="129" t="s">
        <v>705</v>
      </c>
      <c r="AN342" s="504" t="s">
        <v>1086</v>
      </c>
    </row>
    <row r="343" spans="24:40" x14ac:dyDescent="0.2">
      <c r="X343" s="209" t="s">
        <v>854</v>
      </c>
      <c r="Y343" s="7" t="s">
        <v>219</v>
      </c>
      <c r="Z343" s="7">
        <v>58</v>
      </c>
      <c r="AA343" s="7" t="s">
        <v>147</v>
      </c>
      <c r="AB343" s="7">
        <v>16</v>
      </c>
      <c r="AC343" s="7" t="s">
        <v>216</v>
      </c>
      <c r="AD343" s="7">
        <v>2</v>
      </c>
      <c r="AE343" s="210" t="s">
        <v>217</v>
      </c>
      <c r="AM343" s="129" t="s">
        <v>511</v>
      </c>
      <c r="AN343" s="504" t="s">
        <v>987</v>
      </c>
    </row>
    <row r="344" spans="24:40" x14ac:dyDescent="0.2">
      <c r="X344" s="209" t="s">
        <v>855</v>
      </c>
      <c r="Y344" s="7" t="s">
        <v>220</v>
      </c>
      <c r="Z344" s="7">
        <v>58</v>
      </c>
      <c r="AA344" s="7" t="s">
        <v>147</v>
      </c>
      <c r="AB344" s="7">
        <v>16</v>
      </c>
      <c r="AC344" s="7" t="s">
        <v>216</v>
      </c>
      <c r="AD344" s="7">
        <v>2</v>
      </c>
      <c r="AE344" s="210" t="s">
        <v>217</v>
      </c>
      <c r="AM344" s="129" t="s">
        <v>693</v>
      </c>
      <c r="AN344" s="504" t="s">
        <v>1078</v>
      </c>
    </row>
    <row r="345" spans="24:40" x14ac:dyDescent="0.2">
      <c r="X345" s="209" t="s">
        <v>856</v>
      </c>
      <c r="Y345" s="7" t="s">
        <v>221</v>
      </c>
      <c r="Z345" s="7">
        <v>58</v>
      </c>
      <c r="AA345" s="7" t="s">
        <v>147</v>
      </c>
      <c r="AB345" s="7">
        <v>16</v>
      </c>
      <c r="AC345" s="7" t="s">
        <v>216</v>
      </c>
      <c r="AD345" s="7">
        <v>2</v>
      </c>
      <c r="AE345" s="210" t="s">
        <v>217</v>
      </c>
      <c r="AM345" s="129" t="s">
        <v>315</v>
      </c>
      <c r="AN345" s="504" t="s">
        <v>904</v>
      </c>
    </row>
    <row r="346" spans="24:40" x14ac:dyDescent="0.2">
      <c r="X346" s="209" t="s">
        <v>1027</v>
      </c>
      <c r="Y346" s="7" t="s">
        <v>595</v>
      </c>
      <c r="Z346" s="7">
        <v>58</v>
      </c>
      <c r="AA346" s="7" t="s">
        <v>147</v>
      </c>
      <c r="AB346" s="7">
        <v>16</v>
      </c>
      <c r="AC346" s="7" t="s">
        <v>216</v>
      </c>
      <c r="AD346" s="7">
        <v>60</v>
      </c>
      <c r="AE346" s="210" t="s">
        <v>223</v>
      </c>
      <c r="AM346" s="129" t="s">
        <v>706</v>
      </c>
      <c r="AN346" s="504" t="s">
        <v>1087</v>
      </c>
    </row>
    <row r="347" spans="24:40" x14ac:dyDescent="0.2">
      <c r="X347" s="209" t="s">
        <v>1023</v>
      </c>
      <c r="Y347" s="7" t="s">
        <v>591</v>
      </c>
      <c r="Z347" s="7">
        <v>58</v>
      </c>
      <c r="AA347" s="7" t="s">
        <v>147</v>
      </c>
      <c r="AB347" s="7">
        <v>16</v>
      </c>
      <c r="AC347" s="7" t="s">
        <v>216</v>
      </c>
      <c r="AD347" s="7">
        <v>60</v>
      </c>
      <c r="AE347" s="210" t="s">
        <v>223</v>
      </c>
      <c r="AM347" s="129" t="s">
        <v>512</v>
      </c>
      <c r="AN347" s="504" t="s">
        <v>988</v>
      </c>
    </row>
    <row r="348" spans="24:40" x14ac:dyDescent="0.2">
      <c r="X348" s="209" t="s">
        <v>1024</v>
      </c>
      <c r="Y348" s="7" t="s">
        <v>592</v>
      </c>
      <c r="Z348" s="7">
        <v>58</v>
      </c>
      <c r="AA348" s="7" t="s">
        <v>147</v>
      </c>
      <c r="AB348" s="7">
        <v>16</v>
      </c>
      <c r="AC348" s="7" t="s">
        <v>216</v>
      </c>
      <c r="AD348" s="7">
        <v>60</v>
      </c>
      <c r="AE348" s="210" t="s">
        <v>223</v>
      </c>
      <c r="AM348" s="129" t="s">
        <v>570</v>
      </c>
      <c r="AN348" s="504" t="s">
        <v>1007</v>
      </c>
    </row>
    <row r="349" spans="24:40" x14ac:dyDescent="0.2">
      <c r="X349" s="209" t="s">
        <v>1025</v>
      </c>
      <c r="Y349" s="7" t="s">
        <v>593</v>
      </c>
      <c r="Z349" s="7">
        <v>58</v>
      </c>
      <c r="AA349" s="7" t="s">
        <v>147</v>
      </c>
      <c r="AB349" s="7">
        <v>16</v>
      </c>
      <c r="AC349" s="7" t="s">
        <v>216</v>
      </c>
      <c r="AD349" s="7">
        <v>60</v>
      </c>
      <c r="AE349" s="210" t="s">
        <v>223</v>
      </c>
      <c r="AM349" s="129" t="s">
        <v>588</v>
      </c>
      <c r="AN349" s="504" t="s">
        <v>1020</v>
      </c>
    </row>
    <row r="350" spans="24:40" x14ac:dyDescent="0.2">
      <c r="X350" s="209" t="s">
        <v>1026</v>
      </c>
      <c r="Y350" s="7" t="s">
        <v>594</v>
      </c>
      <c r="Z350" s="7">
        <v>58</v>
      </c>
      <c r="AA350" s="7" t="s">
        <v>147</v>
      </c>
      <c r="AB350" s="7">
        <v>16</v>
      </c>
      <c r="AC350" s="7" t="s">
        <v>216</v>
      </c>
      <c r="AD350" s="7">
        <v>60</v>
      </c>
      <c r="AE350" s="210" t="s">
        <v>223</v>
      </c>
      <c r="AM350" s="129" t="s">
        <v>504</v>
      </c>
      <c r="AN350" s="504" t="s">
        <v>1278</v>
      </c>
    </row>
    <row r="351" spans="24:40" x14ac:dyDescent="0.2">
      <c r="X351" s="209" t="s">
        <v>1028</v>
      </c>
      <c r="Y351" s="7" t="s">
        <v>596</v>
      </c>
      <c r="Z351" s="7">
        <v>58</v>
      </c>
      <c r="AA351" s="7" t="s">
        <v>147</v>
      </c>
      <c r="AB351" s="7">
        <v>16</v>
      </c>
      <c r="AC351" s="7" t="s">
        <v>216</v>
      </c>
      <c r="AD351" s="7">
        <v>60</v>
      </c>
      <c r="AE351" s="210" t="s">
        <v>223</v>
      </c>
      <c r="AM351" s="129" t="s">
        <v>667</v>
      </c>
      <c r="AN351" s="504" t="s">
        <v>1067</v>
      </c>
    </row>
    <row r="352" spans="24:40" x14ac:dyDescent="0.2">
      <c r="X352" s="209" t="s">
        <v>1111</v>
      </c>
      <c r="Y352" s="7" t="s">
        <v>734</v>
      </c>
      <c r="Z352" s="7">
        <v>58</v>
      </c>
      <c r="AA352" s="7" t="s">
        <v>147</v>
      </c>
      <c r="AB352" s="7">
        <v>16</v>
      </c>
      <c r="AC352" s="7" t="s">
        <v>216</v>
      </c>
      <c r="AD352" s="7">
        <v>80</v>
      </c>
      <c r="AE352" s="210" t="s">
        <v>731</v>
      </c>
      <c r="AM352" s="129" t="s">
        <v>843</v>
      </c>
      <c r="AN352" s="504" t="s">
        <v>1178</v>
      </c>
    </row>
    <row r="353" spans="24:40" x14ac:dyDescent="0.2">
      <c r="X353" s="209" t="s">
        <v>1110</v>
      </c>
      <c r="Y353" s="7" t="s">
        <v>733</v>
      </c>
      <c r="Z353" s="7">
        <v>58</v>
      </c>
      <c r="AA353" s="7" t="s">
        <v>147</v>
      </c>
      <c r="AB353" s="7">
        <v>16</v>
      </c>
      <c r="AC353" s="7" t="s">
        <v>216</v>
      </c>
      <c r="AD353" s="7">
        <v>80</v>
      </c>
      <c r="AE353" s="210" t="s">
        <v>731</v>
      </c>
      <c r="AM353" s="129" t="s">
        <v>833</v>
      </c>
      <c r="AN353" s="504" t="s">
        <v>1172</v>
      </c>
    </row>
    <row r="354" spans="24:40" x14ac:dyDescent="0.2">
      <c r="X354" s="209" t="s">
        <v>1109</v>
      </c>
      <c r="Y354" s="7" t="s">
        <v>732</v>
      </c>
      <c r="Z354" s="7">
        <v>58</v>
      </c>
      <c r="AA354" s="7" t="s">
        <v>147</v>
      </c>
      <c r="AB354" s="7">
        <v>16</v>
      </c>
      <c r="AC354" s="7" t="s">
        <v>216</v>
      </c>
      <c r="AD354" s="7">
        <v>80</v>
      </c>
      <c r="AE354" s="210" t="s">
        <v>731</v>
      </c>
      <c r="AM354" s="129" t="s">
        <v>356</v>
      </c>
      <c r="AN354" s="504" t="s">
        <v>919</v>
      </c>
    </row>
    <row r="355" spans="24:40" x14ac:dyDescent="0.2">
      <c r="X355" s="209" t="s">
        <v>1108</v>
      </c>
      <c r="Y355" s="7" t="s">
        <v>730</v>
      </c>
      <c r="Z355" s="7">
        <v>58</v>
      </c>
      <c r="AA355" s="7" t="s">
        <v>147</v>
      </c>
      <c r="AB355" s="7">
        <v>16</v>
      </c>
      <c r="AC355" s="7" t="s">
        <v>216</v>
      </c>
      <c r="AD355" s="7">
        <v>80</v>
      </c>
      <c r="AE355" s="210" t="s">
        <v>731</v>
      </c>
      <c r="AM355" s="129" t="s">
        <v>844</v>
      </c>
      <c r="AN355" s="504" t="s">
        <v>1179</v>
      </c>
    </row>
    <row r="356" spans="24:40" x14ac:dyDescent="0.2">
      <c r="X356" s="209" t="s">
        <v>897</v>
      </c>
      <c r="Y356" s="7" t="s">
        <v>304</v>
      </c>
      <c r="Z356" s="7">
        <v>62</v>
      </c>
      <c r="AA356" s="7" t="s">
        <v>150</v>
      </c>
      <c r="AB356" s="7">
        <v>17</v>
      </c>
      <c r="AC356" s="7" t="s">
        <v>298</v>
      </c>
      <c r="AD356" s="7">
        <v>16</v>
      </c>
      <c r="AE356" s="210" t="s">
        <v>299</v>
      </c>
      <c r="AM356" s="129" t="s">
        <v>286</v>
      </c>
      <c r="AN356" s="504" t="s">
        <v>886</v>
      </c>
    </row>
    <row r="357" spans="24:40" x14ac:dyDescent="0.2">
      <c r="X357" s="209" t="s">
        <v>894</v>
      </c>
      <c r="Y357" s="7" t="s">
        <v>300</v>
      </c>
      <c r="Z357" s="7">
        <v>62</v>
      </c>
      <c r="AA357" s="7" t="s">
        <v>150</v>
      </c>
      <c r="AB357" s="7">
        <v>17</v>
      </c>
      <c r="AC357" s="7" t="s">
        <v>298</v>
      </c>
      <c r="AD357" s="7">
        <v>16</v>
      </c>
      <c r="AE357" s="210" t="s">
        <v>299</v>
      </c>
      <c r="AM357" s="129" t="s">
        <v>723</v>
      </c>
      <c r="AN357" s="504" t="s">
        <v>1102</v>
      </c>
    </row>
    <row r="358" spans="24:40" x14ac:dyDescent="0.2">
      <c r="X358" s="209" t="s">
        <v>895</v>
      </c>
      <c r="Y358" s="7" t="s">
        <v>301</v>
      </c>
      <c r="Z358" s="7">
        <v>62</v>
      </c>
      <c r="AA358" s="7" t="s">
        <v>150</v>
      </c>
      <c r="AB358" s="7">
        <v>17</v>
      </c>
      <c r="AC358" s="7" t="s">
        <v>298</v>
      </c>
      <c r="AD358" s="7">
        <v>16</v>
      </c>
      <c r="AE358" s="210" t="s">
        <v>299</v>
      </c>
      <c r="AM358" s="129" t="s">
        <v>287</v>
      </c>
      <c r="AN358" s="504" t="s">
        <v>887</v>
      </c>
    </row>
    <row r="359" spans="24:40" x14ac:dyDescent="0.2">
      <c r="X359" s="209" t="s">
        <v>899</v>
      </c>
      <c r="Y359" s="7" t="s">
        <v>306</v>
      </c>
      <c r="Z359" s="7">
        <v>62</v>
      </c>
      <c r="AA359" s="7" t="s">
        <v>150</v>
      </c>
      <c r="AB359" s="7">
        <v>17</v>
      </c>
      <c r="AC359" s="7" t="s">
        <v>298</v>
      </c>
      <c r="AD359" s="7">
        <v>16</v>
      </c>
      <c r="AE359" s="210" t="s">
        <v>299</v>
      </c>
      <c r="AM359" s="129" t="s">
        <v>437</v>
      </c>
      <c r="AN359" s="504" t="s">
        <v>1241</v>
      </c>
    </row>
    <row r="360" spans="24:40" x14ac:dyDescent="0.2">
      <c r="X360" s="209" t="s">
        <v>898</v>
      </c>
      <c r="Y360" s="7" t="s">
        <v>305</v>
      </c>
      <c r="Z360" s="7">
        <v>62</v>
      </c>
      <c r="AA360" s="7" t="s">
        <v>150</v>
      </c>
      <c r="AB360" s="7">
        <v>17</v>
      </c>
      <c r="AC360" s="7" t="s">
        <v>298</v>
      </c>
      <c r="AD360" s="7">
        <v>16</v>
      </c>
      <c r="AE360" s="210" t="s">
        <v>299</v>
      </c>
      <c r="AM360" s="129" t="s">
        <v>713</v>
      </c>
      <c r="AN360" s="504" t="s">
        <v>1093</v>
      </c>
    </row>
    <row r="361" spans="24:40" x14ac:dyDescent="0.2">
      <c r="X361" s="209" t="s">
        <v>896</v>
      </c>
      <c r="Y361" s="7" t="s">
        <v>302</v>
      </c>
      <c r="Z361" s="7">
        <v>62</v>
      </c>
      <c r="AA361" s="7" t="s">
        <v>150</v>
      </c>
      <c r="AB361" s="7">
        <v>17</v>
      </c>
      <c r="AC361" s="7" t="s">
        <v>298</v>
      </c>
      <c r="AD361" s="7">
        <v>16</v>
      </c>
      <c r="AE361" s="210" t="s">
        <v>299</v>
      </c>
      <c r="AM361" s="129" t="s">
        <v>522</v>
      </c>
      <c r="AN361" s="504" t="s">
        <v>1287</v>
      </c>
    </row>
    <row r="362" spans="24:40" x14ac:dyDescent="0.2">
      <c r="X362" s="209" t="s">
        <v>905</v>
      </c>
      <c r="Y362" s="7" t="s">
        <v>316</v>
      </c>
      <c r="Z362" s="7">
        <v>62</v>
      </c>
      <c r="AA362" s="7" t="s">
        <v>150</v>
      </c>
      <c r="AB362" s="7">
        <v>17</v>
      </c>
      <c r="AC362" s="7" t="s">
        <v>298</v>
      </c>
      <c r="AD362" s="7">
        <v>17</v>
      </c>
      <c r="AE362" s="210" t="s">
        <v>307</v>
      </c>
      <c r="AM362" s="129" t="s">
        <v>526</v>
      </c>
      <c r="AN362" s="504" t="s">
        <v>991</v>
      </c>
    </row>
    <row r="363" spans="24:40" x14ac:dyDescent="0.2">
      <c r="X363" s="209" t="s">
        <v>901</v>
      </c>
      <c r="Y363" s="7" t="s">
        <v>309</v>
      </c>
      <c r="Z363" s="7">
        <v>62</v>
      </c>
      <c r="AA363" s="7" t="s">
        <v>150</v>
      </c>
      <c r="AB363" s="7">
        <v>17</v>
      </c>
      <c r="AC363" s="7" t="s">
        <v>298</v>
      </c>
      <c r="AD363" s="7">
        <v>17</v>
      </c>
      <c r="AE363" s="210" t="s">
        <v>307</v>
      </c>
      <c r="AM363" s="129" t="s">
        <v>842</v>
      </c>
      <c r="AN363" s="504" t="s">
        <v>1177</v>
      </c>
    </row>
    <row r="364" spans="24:40" x14ac:dyDescent="0.2">
      <c r="X364" s="209" t="s">
        <v>902</v>
      </c>
      <c r="Y364" s="7" t="s">
        <v>310</v>
      </c>
      <c r="Z364" s="7">
        <v>62</v>
      </c>
      <c r="AA364" s="7" t="s">
        <v>150</v>
      </c>
      <c r="AB364" s="7">
        <v>17</v>
      </c>
      <c r="AC364" s="7" t="s">
        <v>298</v>
      </c>
      <c r="AD364" s="7">
        <v>17</v>
      </c>
      <c r="AE364" s="210" t="s">
        <v>307</v>
      </c>
      <c r="AM364" s="129" t="s">
        <v>256</v>
      </c>
      <c r="AN364" s="504" t="s">
        <v>1193</v>
      </c>
    </row>
    <row r="365" spans="24:40" x14ac:dyDescent="0.2">
      <c r="X365" s="209" t="s">
        <v>904</v>
      </c>
      <c r="Y365" s="7" t="s">
        <v>315</v>
      </c>
      <c r="Z365" s="7">
        <v>62</v>
      </c>
      <c r="AA365" s="7" t="s">
        <v>150</v>
      </c>
      <c r="AB365" s="7">
        <v>17</v>
      </c>
      <c r="AC365" s="7" t="s">
        <v>298</v>
      </c>
      <c r="AD365" s="7">
        <v>17</v>
      </c>
      <c r="AE365" s="210" t="s">
        <v>307</v>
      </c>
      <c r="AM365" s="129" t="s">
        <v>438</v>
      </c>
      <c r="AN365" s="504" t="s">
        <v>1242</v>
      </c>
    </row>
    <row r="366" spans="24:40" x14ac:dyDescent="0.2">
      <c r="X366" s="209" t="s">
        <v>903</v>
      </c>
      <c r="Y366" s="7" t="s">
        <v>314</v>
      </c>
      <c r="Z366" s="7">
        <v>62</v>
      </c>
      <c r="AA366" s="7" t="s">
        <v>150</v>
      </c>
      <c r="AB366" s="7">
        <v>17</v>
      </c>
      <c r="AC366" s="7" t="s">
        <v>298</v>
      </c>
      <c r="AD366" s="7">
        <v>17</v>
      </c>
      <c r="AE366" s="210" t="s">
        <v>307</v>
      </c>
      <c r="AM366" s="129" t="s">
        <v>393</v>
      </c>
      <c r="AN366" s="504" t="s">
        <v>1228</v>
      </c>
    </row>
    <row r="367" spans="24:40" x14ac:dyDescent="0.2">
      <c r="X367" s="209" t="s">
        <v>900</v>
      </c>
      <c r="Y367" s="7" t="s">
        <v>308</v>
      </c>
      <c r="Z367" s="7">
        <v>62</v>
      </c>
      <c r="AA367" s="7" t="s">
        <v>150</v>
      </c>
      <c r="AB367" s="7">
        <v>17</v>
      </c>
      <c r="AC367" s="7" t="s">
        <v>298</v>
      </c>
      <c r="AD367" s="7">
        <v>17</v>
      </c>
      <c r="AE367" s="210" t="s">
        <v>307</v>
      </c>
      <c r="AM367" s="129" t="s">
        <v>668</v>
      </c>
      <c r="AN367" s="504" t="s">
        <v>1068</v>
      </c>
    </row>
    <row r="368" spans="24:40" x14ac:dyDescent="0.2">
      <c r="X368" s="209" t="s">
        <v>1172</v>
      </c>
      <c r="Y368" s="7" t="s">
        <v>833</v>
      </c>
      <c r="Z368" s="7">
        <v>62</v>
      </c>
      <c r="AA368" s="7" t="s">
        <v>150</v>
      </c>
      <c r="AB368" s="7">
        <v>17</v>
      </c>
      <c r="AC368" s="7" t="s">
        <v>298</v>
      </c>
      <c r="AD368" s="7">
        <v>17</v>
      </c>
      <c r="AE368" s="210" t="s">
        <v>307</v>
      </c>
      <c r="AM368" s="129" t="s">
        <v>784</v>
      </c>
      <c r="AN368" s="504" t="s">
        <v>1140</v>
      </c>
    </row>
    <row r="369" spans="24:40" x14ac:dyDescent="0.2">
      <c r="X369" s="209" t="s">
        <v>1106</v>
      </c>
      <c r="Y369" s="7" t="s">
        <v>728</v>
      </c>
      <c r="Z369" s="7">
        <v>62</v>
      </c>
      <c r="AA369" s="7" t="s">
        <v>150</v>
      </c>
      <c r="AB369" s="7">
        <v>17</v>
      </c>
      <c r="AC369" s="7" t="s">
        <v>298</v>
      </c>
      <c r="AD369" s="7">
        <v>79</v>
      </c>
      <c r="AE369" s="210" t="s">
        <v>727</v>
      </c>
      <c r="AM369" s="129" t="s">
        <v>694</v>
      </c>
      <c r="AN369" s="504">
        <v>10075001</v>
      </c>
    </row>
    <row r="370" spans="24:40" x14ac:dyDescent="0.2">
      <c r="X370" s="209" t="s">
        <v>1107</v>
      </c>
      <c r="Y370" s="7" t="s">
        <v>729</v>
      </c>
      <c r="Z370" s="7">
        <v>62</v>
      </c>
      <c r="AA370" s="7" t="s">
        <v>150</v>
      </c>
      <c r="AB370" s="7">
        <v>17</v>
      </c>
      <c r="AC370" s="7" t="s">
        <v>298</v>
      </c>
      <c r="AD370" s="7">
        <v>79</v>
      </c>
      <c r="AE370" s="210" t="s">
        <v>727</v>
      </c>
      <c r="AM370" s="129" t="s">
        <v>734</v>
      </c>
      <c r="AN370" s="504" t="s">
        <v>1111</v>
      </c>
    </row>
    <row r="371" spans="24:40" x14ac:dyDescent="0.2">
      <c r="X371" s="209" t="s">
        <v>1125</v>
      </c>
      <c r="Y371" s="7" t="s">
        <v>762</v>
      </c>
      <c r="Z371" s="7">
        <v>62</v>
      </c>
      <c r="AA371" s="7" t="s">
        <v>150</v>
      </c>
      <c r="AB371" s="7">
        <v>17</v>
      </c>
      <c r="AC371" s="7" t="s">
        <v>298</v>
      </c>
      <c r="AD371" s="7">
        <v>86</v>
      </c>
      <c r="AE371" s="210" t="s">
        <v>760</v>
      </c>
      <c r="AM371" s="129" t="s">
        <v>423</v>
      </c>
      <c r="AN371" s="504" t="s">
        <v>962</v>
      </c>
    </row>
    <row r="372" spans="24:40" x14ac:dyDescent="0.2">
      <c r="X372" s="209" t="s">
        <v>1126</v>
      </c>
      <c r="Y372" s="7" t="s">
        <v>763</v>
      </c>
      <c r="Z372" s="7">
        <v>62</v>
      </c>
      <c r="AA372" s="7" t="s">
        <v>150</v>
      </c>
      <c r="AB372" s="7">
        <v>17</v>
      </c>
      <c r="AC372" s="7" t="s">
        <v>298</v>
      </c>
      <c r="AD372" s="7">
        <v>86</v>
      </c>
      <c r="AE372" s="210" t="s">
        <v>760</v>
      </c>
      <c r="AM372" s="129" t="s">
        <v>822</v>
      </c>
      <c r="AN372" s="504" t="s">
        <v>1164</v>
      </c>
    </row>
    <row r="373" spans="24:40" x14ac:dyDescent="0.2">
      <c r="X373" s="209" t="s">
        <v>1123</v>
      </c>
      <c r="Y373" s="7" t="s">
        <v>1360</v>
      </c>
      <c r="Z373" s="7">
        <v>62</v>
      </c>
      <c r="AA373" s="7" t="s">
        <v>150</v>
      </c>
      <c r="AB373" s="7">
        <v>17</v>
      </c>
      <c r="AC373" s="7" t="s">
        <v>298</v>
      </c>
      <c r="AD373" s="7">
        <v>86</v>
      </c>
      <c r="AE373" s="210" t="s">
        <v>760</v>
      </c>
      <c r="AM373" s="129" t="s">
        <v>823</v>
      </c>
      <c r="AN373" s="504" t="s">
        <v>1165</v>
      </c>
    </row>
    <row r="374" spans="24:40" x14ac:dyDescent="0.2">
      <c r="X374" s="209" t="s">
        <v>1124</v>
      </c>
      <c r="Y374" s="7" t="s">
        <v>761</v>
      </c>
      <c r="Z374" s="7">
        <v>62</v>
      </c>
      <c r="AA374" s="7" t="s">
        <v>150</v>
      </c>
      <c r="AB374" s="7">
        <v>17</v>
      </c>
      <c r="AC374" s="7" t="s">
        <v>298</v>
      </c>
      <c r="AD374" s="7">
        <v>86</v>
      </c>
      <c r="AE374" s="210" t="s">
        <v>760</v>
      </c>
      <c r="AM374" s="129" t="s">
        <v>527</v>
      </c>
      <c r="AN374" s="504" t="s">
        <v>992</v>
      </c>
    </row>
    <row r="375" spans="24:40" x14ac:dyDescent="0.2">
      <c r="X375" s="209" t="s">
        <v>860</v>
      </c>
      <c r="Y375" s="7" t="s">
        <v>237</v>
      </c>
      <c r="Z375" s="7">
        <v>66</v>
      </c>
      <c r="AA375" s="7" t="s">
        <v>232</v>
      </c>
      <c r="AB375" s="7">
        <v>18</v>
      </c>
      <c r="AC375" s="7" t="s">
        <v>233</v>
      </c>
      <c r="AD375" s="7">
        <v>5</v>
      </c>
      <c r="AE375" s="210" t="s">
        <v>235</v>
      </c>
      <c r="AM375" s="129" t="s">
        <v>543</v>
      </c>
      <c r="AN375" s="504" t="s">
        <v>1299</v>
      </c>
    </row>
    <row r="376" spans="24:40" x14ac:dyDescent="0.2">
      <c r="X376" s="209" t="s">
        <v>859</v>
      </c>
      <c r="Y376" s="7" t="s">
        <v>236</v>
      </c>
      <c r="Z376" s="7">
        <v>66</v>
      </c>
      <c r="AA376" s="7" t="s">
        <v>232</v>
      </c>
      <c r="AB376" s="7">
        <v>18</v>
      </c>
      <c r="AC376" s="7" t="s">
        <v>233</v>
      </c>
      <c r="AD376" s="7">
        <v>5</v>
      </c>
      <c r="AE376" s="210" t="s">
        <v>235</v>
      </c>
      <c r="AM376" s="129" t="s">
        <v>593</v>
      </c>
      <c r="AN376" s="504" t="s">
        <v>1025</v>
      </c>
    </row>
    <row r="377" spans="24:40" x14ac:dyDescent="0.2">
      <c r="X377" s="209" t="s">
        <v>858</v>
      </c>
      <c r="Y377" s="7" t="s">
        <v>234</v>
      </c>
      <c r="Z377" s="7">
        <v>66</v>
      </c>
      <c r="AA377" s="7" t="s">
        <v>232</v>
      </c>
      <c r="AB377" s="7">
        <v>18</v>
      </c>
      <c r="AC377" s="7" t="s">
        <v>233</v>
      </c>
      <c r="AD377" s="7">
        <v>5</v>
      </c>
      <c r="AE377" s="210" t="s">
        <v>235</v>
      </c>
      <c r="AM377" s="129" t="s">
        <v>695</v>
      </c>
      <c r="AN377" s="504" t="s">
        <v>1341</v>
      </c>
    </row>
    <row r="378" spans="24:40" x14ac:dyDescent="0.2">
      <c r="X378" s="209" t="s">
        <v>883</v>
      </c>
      <c r="Y378" s="7" t="s">
        <v>283</v>
      </c>
      <c r="Z378" s="7">
        <v>66</v>
      </c>
      <c r="AA378" s="7" t="s">
        <v>232</v>
      </c>
      <c r="AB378" s="7">
        <v>18</v>
      </c>
      <c r="AC378" s="7" t="s">
        <v>233</v>
      </c>
      <c r="AD378" s="7">
        <v>13</v>
      </c>
      <c r="AE378" s="210" t="s">
        <v>278</v>
      </c>
      <c r="AM378" s="129" t="s">
        <v>252</v>
      </c>
      <c r="AN378" s="504" t="s">
        <v>866</v>
      </c>
    </row>
    <row r="379" spans="24:40" x14ac:dyDescent="0.2">
      <c r="X379" s="209" t="s">
        <v>885</v>
      </c>
      <c r="Y379" s="7" t="s">
        <v>285</v>
      </c>
      <c r="Z379" s="7">
        <v>66</v>
      </c>
      <c r="AA379" s="7" t="s">
        <v>232</v>
      </c>
      <c r="AB379" s="7">
        <v>18</v>
      </c>
      <c r="AC379" s="7" t="s">
        <v>233</v>
      </c>
      <c r="AD379" s="7">
        <v>13</v>
      </c>
      <c r="AE379" s="210" t="s">
        <v>278</v>
      </c>
      <c r="AM379" s="129" t="s">
        <v>415</v>
      </c>
      <c r="AN379" s="504" t="s">
        <v>955</v>
      </c>
    </row>
    <row r="380" spans="24:40" x14ac:dyDescent="0.2">
      <c r="X380" s="209" t="s">
        <v>881</v>
      </c>
      <c r="Y380" s="7" t="s">
        <v>281</v>
      </c>
      <c r="Z380" s="7">
        <v>66</v>
      </c>
      <c r="AA380" s="7" t="s">
        <v>232</v>
      </c>
      <c r="AB380" s="7">
        <v>18</v>
      </c>
      <c r="AC380" s="7" t="s">
        <v>233</v>
      </c>
      <c r="AD380" s="7">
        <v>13</v>
      </c>
      <c r="AE380" s="210" t="s">
        <v>278</v>
      </c>
      <c r="AM380" s="129" t="s">
        <v>439</v>
      </c>
      <c r="AN380" s="504" t="s">
        <v>1243</v>
      </c>
    </row>
    <row r="381" spans="24:40" x14ac:dyDescent="0.2">
      <c r="X381" s="209" t="s">
        <v>879</v>
      </c>
      <c r="Y381" s="7" t="s">
        <v>279</v>
      </c>
      <c r="Z381" s="7">
        <v>66</v>
      </c>
      <c r="AA381" s="7" t="s">
        <v>232</v>
      </c>
      <c r="AB381" s="7">
        <v>18</v>
      </c>
      <c r="AC381" s="7" t="s">
        <v>233</v>
      </c>
      <c r="AD381" s="7">
        <v>13</v>
      </c>
      <c r="AE381" s="210" t="s">
        <v>278</v>
      </c>
      <c r="AM381" s="129" t="s">
        <v>755</v>
      </c>
      <c r="AN381" s="504" t="s">
        <v>1350</v>
      </c>
    </row>
    <row r="382" spans="24:40" x14ac:dyDescent="0.2">
      <c r="X382" s="209" t="s">
        <v>886</v>
      </c>
      <c r="Y382" s="7" t="s">
        <v>286</v>
      </c>
      <c r="Z382" s="7">
        <v>66</v>
      </c>
      <c r="AA382" s="7" t="s">
        <v>232</v>
      </c>
      <c r="AB382" s="7">
        <v>18</v>
      </c>
      <c r="AC382" s="7" t="s">
        <v>233</v>
      </c>
      <c r="AD382" s="7">
        <v>13</v>
      </c>
      <c r="AE382" s="210" t="s">
        <v>278</v>
      </c>
      <c r="AM382" s="129" t="s">
        <v>1539</v>
      </c>
      <c r="AN382" s="504" t="s">
        <v>1271</v>
      </c>
    </row>
    <row r="383" spans="24:40" x14ac:dyDescent="0.2">
      <c r="X383" s="209" t="s">
        <v>878</v>
      </c>
      <c r="Y383" s="7" t="s">
        <v>277</v>
      </c>
      <c r="Z383" s="7">
        <v>66</v>
      </c>
      <c r="AA383" s="7" t="s">
        <v>232</v>
      </c>
      <c r="AB383" s="7">
        <v>18</v>
      </c>
      <c r="AC383" s="7" t="s">
        <v>233</v>
      </c>
      <c r="AD383" s="7">
        <v>13</v>
      </c>
      <c r="AE383" s="210" t="s">
        <v>278</v>
      </c>
      <c r="AM383" s="129" t="s">
        <v>761</v>
      </c>
      <c r="AN383" s="504" t="s">
        <v>1124</v>
      </c>
    </row>
    <row r="384" spans="24:40" x14ac:dyDescent="0.2">
      <c r="X384" s="209" t="s">
        <v>887</v>
      </c>
      <c r="Y384" s="7" t="s">
        <v>287</v>
      </c>
      <c r="Z384" s="7">
        <v>66</v>
      </c>
      <c r="AA384" s="7" t="s">
        <v>232</v>
      </c>
      <c r="AB384" s="7">
        <v>18</v>
      </c>
      <c r="AC384" s="7" t="s">
        <v>233</v>
      </c>
      <c r="AD384" s="7">
        <v>13</v>
      </c>
      <c r="AE384" s="210" t="s">
        <v>278</v>
      </c>
      <c r="AM384" s="129" t="s">
        <v>837</v>
      </c>
      <c r="AN384" s="504" t="s">
        <v>1358</v>
      </c>
    </row>
    <row r="385" spans="24:40" x14ac:dyDescent="0.2">
      <c r="X385" s="209" t="s">
        <v>882</v>
      </c>
      <c r="Y385" s="7" t="s">
        <v>282</v>
      </c>
      <c r="Z385" s="7">
        <v>66</v>
      </c>
      <c r="AA385" s="7" t="s">
        <v>232</v>
      </c>
      <c r="AB385" s="7">
        <v>18</v>
      </c>
      <c r="AC385" s="7" t="s">
        <v>233</v>
      </c>
      <c r="AD385" s="7">
        <v>13</v>
      </c>
      <c r="AE385" s="210" t="s">
        <v>278</v>
      </c>
      <c r="AM385" s="129" t="s">
        <v>496</v>
      </c>
      <c r="AN385" s="504" t="s">
        <v>1272</v>
      </c>
    </row>
    <row r="386" spans="24:40" x14ac:dyDescent="0.2">
      <c r="X386" s="209" t="s">
        <v>880</v>
      </c>
      <c r="Y386" s="7" t="s">
        <v>280</v>
      </c>
      <c r="Z386" s="7">
        <v>66</v>
      </c>
      <c r="AA386" s="7" t="s">
        <v>232</v>
      </c>
      <c r="AB386" s="7">
        <v>18</v>
      </c>
      <c r="AC386" s="7" t="s">
        <v>233</v>
      </c>
      <c r="AD386" s="7">
        <v>13</v>
      </c>
      <c r="AE386" s="210" t="s">
        <v>278</v>
      </c>
      <c r="AM386" s="129" t="s">
        <v>662</v>
      </c>
      <c r="AN386" s="504" t="s">
        <v>1063</v>
      </c>
    </row>
    <row r="387" spans="24:40" x14ac:dyDescent="0.2">
      <c r="X387" s="209" t="s">
        <v>884</v>
      </c>
      <c r="Y387" s="7" t="s">
        <v>284</v>
      </c>
      <c r="Z387" s="7">
        <v>66</v>
      </c>
      <c r="AA387" s="7" t="s">
        <v>232</v>
      </c>
      <c r="AB387" s="7">
        <v>18</v>
      </c>
      <c r="AC387" s="7" t="s">
        <v>233</v>
      </c>
      <c r="AD387" s="7">
        <v>13</v>
      </c>
      <c r="AE387" s="210" t="s">
        <v>278</v>
      </c>
      <c r="AM387" s="129" t="s">
        <v>612</v>
      </c>
      <c r="AN387" s="504" t="s">
        <v>1042</v>
      </c>
    </row>
    <row r="388" spans="24:40" x14ac:dyDescent="0.2">
      <c r="X388" s="209" t="s">
        <v>888</v>
      </c>
      <c r="Y388" s="7" t="s">
        <v>288</v>
      </c>
      <c r="Z388" s="7">
        <v>66</v>
      </c>
      <c r="AA388" s="7" t="s">
        <v>232</v>
      </c>
      <c r="AB388" s="7">
        <v>18</v>
      </c>
      <c r="AC388" s="7" t="s">
        <v>233</v>
      </c>
      <c r="AD388" s="7">
        <v>13</v>
      </c>
      <c r="AE388" s="210" t="s">
        <v>278</v>
      </c>
      <c r="AM388" s="129" t="s">
        <v>316</v>
      </c>
      <c r="AN388" s="504" t="s">
        <v>905</v>
      </c>
    </row>
    <row r="389" spans="24:40" x14ac:dyDescent="0.2">
      <c r="X389" s="209" t="s">
        <v>1121</v>
      </c>
      <c r="Y389" s="7" t="s">
        <v>758</v>
      </c>
      <c r="Z389" s="7">
        <v>66</v>
      </c>
      <c r="AA389" s="7" t="s">
        <v>232</v>
      </c>
      <c r="AB389" s="7">
        <v>18</v>
      </c>
      <c r="AC389" s="7" t="s">
        <v>233</v>
      </c>
      <c r="AD389" s="7">
        <v>84</v>
      </c>
      <c r="AE389" s="210" t="s">
        <v>757</v>
      </c>
      <c r="AM389" s="129" t="s">
        <v>785</v>
      </c>
      <c r="AN389" s="504" t="s">
        <v>1141</v>
      </c>
    </row>
    <row r="390" spans="24:40" x14ac:dyDescent="0.2">
      <c r="X390" s="209" t="s">
        <v>1122</v>
      </c>
      <c r="Y390" s="7" t="s">
        <v>759</v>
      </c>
      <c r="Z390" s="7">
        <v>66</v>
      </c>
      <c r="AA390" s="7" t="s">
        <v>232</v>
      </c>
      <c r="AB390" s="7">
        <v>18</v>
      </c>
      <c r="AC390" s="7" t="s">
        <v>233</v>
      </c>
      <c r="AD390" s="7">
        <v>84</v>
      </c>
      <c r="AE390" s="210" t="s">
        <v>757</v>
      </c>
      <c r="AM390" s="129" t="s">
        <v>594</v>
      </c>
      <c r="AN390" s="504" t="s">
        <v>1026</v>
      </c>
    </row>
    <row r="391" spans="24:40" x14ac:dyDescent="0.2">
      <c r="X391" s="209" t="s">
        <v>1170</v>
      </c>
      <c r="Y391" s="7" t="s">
        <v>830</v>
      </c>
      <c r="Z391" s="7">
        <v>66</v>
      </c>
      <c r="AA391" s="7" t="s">
        <v>232</v>
      </c>
      <c r="AB391" s="7">
        <v>18</v>
      </c>
      <c r="AC391" s="7" t="s">
        <v>233</v>
      </c>
      <c r="AD391" s="7">
        <v>84</v>
      </c>
      <c r="AE391" s="210" t="s">
        <v>757</v>
      </c>
      <c r="AM391" s="129" t="s">
        <v>229</v>
      </c>
      <c r="AN391" s="504" t="s">
        <v>1184</v>
      </c>
    </row>
    <row r="392" spans="24:40" x14ac:dyDescent="0.2">
      <c r="X392" s="209" t="s">
        <v>867</v>
      </c>
      <c r="Y392" s="7" t="s">
        <v>258</v>
      </c>
      <c r="Z392" s="7">
        <v>64</v>
      </c>
      <c r="AA392" s="7" t="s">
        <v>151</v>
      </c>
      <c r="AB392" s="7">
        <v>19</v>
      </c>
      <c r="AC392" s="7" t="s">
        <v>259</v>
      </c>
      <c r="AD392" s="7">
        <v>9</v>
      </c>
      <c r="AE392" s="210" t="s">
        <v>260</v>
      </c>
      <c r="AM392" s="129" t="s">
        <v>369</v>
      </c>
      <c r="AN392" s="504" t="s">
        <v>921</v>
      </c>
    </row>
    <row r="393" spans="24:40" x14ac:dyDescent="0.2">
      <c r="X393" s="209" t="s">
        <v>876</v>
      </c>
      <c r="Y393" s="7" t="s">
        <v>275</v>
      </c>
      <c r="Z393" s="7">
        <v>64</v>
      </c>
      <c r="AA393" s="7" t="s">
        <v>151</v>
      </c>
      <c r="AB393" s="7">
        <v>19</v>
      </c>
      <c r="AC393" s="7" t="s">
        <v>259</v>
      </c>
      <c r="AD393" s="7">
        <v>12</v>
      </c>
      <c r="AE393" s="210" t="s">
        <v>274</v>
      </c>
      <c r="AM393" s="129" t="s">
        <v>262</v>
      </c>
      <c r="AN393" s="504" t="s">
        <v>1195</v>
      </c>
    </row>
    <row r="394" spans="24:40" x14ac:dyDescent="0.2">
      <c r="X394" s="209" t="s">
        <v>875</v>
      </c>
      <c r="Y394" s="7" t="s">
        <v>273</v>
      </c>
      <c r="Z394" s="7">
        <v>64</v>
      </c>
      <c r="AA394" s="7" t="s">
        <v>151</v>
      </c>
      <c r="AB394" s="7">
        <v>19</v>
      </c>
      <c r="AC394" s="7" t="s">
        <v>259</v>
      </c>
      <c r="AD394" s="7">
        <v>12</v>
      </c>
      <c r="AE394" s="210" t="s">
        <v>274</v>
      </c>
      <c r="AM394" s="129" t="s">
        <v>669</v>
      </c>
      <c r="AN394" s="504" t="s">
        <v>1069</v>
      </c>
    </row>
    <row r="395" spans="24:40" x14ac:dyDescent="0.2">
      <c r="X395" s="209" t="s">
        <v>877</v>
      </c>
      <c r="Y395" s="7" t="s">
        <v>276</v>
      </c>
      <c r="Z395" s="7">
        <v>64</v>
      </c>
      <c r="AA395" s="7" t="s">
        <v>151</v>
      </c>
      <c r="AB395" s="7">
        <v>19</v>
      </c>
      <c r="AC395" s="7" t="s">
        <v>259</v>
      </c>
      <c r="AD395" s="7">
        <v>12</v>
      </c>
      <c r="AE395" s="210" t="s">
        <v>274</v>
      </c>
      <c r="AM395" s="129" t="s">
        <v>675</v>
      </c>
      <c r="AN395" s="504" t="s">
        <v>1336</v>
      </c>
    </row>
    <row r="396" spans="24:40" x14ac:dyDescent="0.2">
      <c r="X396" s="209" t="s">
        <v>950</v>
      </c>
      <c r="Y396" s="7" t="s">
        <v>410</v>
      </c>
      <c r="Z396" s="7">
        <v>64</v>
      </c>
      <c r="AA396" s="7" t="s">
        <v>151</v>
      </c>
      <c r="AB396" s="7">
        <v>19</v>
      </c>
      <c r="AC396" s="7" t="s">
        <v>259</v>
      </c>
      <c r="AD396" s="7">
        <v>31</v>
      </c>
      <c r="AE396" s="210" t="s">
        <v>406</v>
      </c>
      <c r="AM396" s="129" t="s">
        <v>293</v>
      </c>
      <c r="AN396" s="504" t="s">
        <v>891</v>
      </c>
    </row>
    <row r="397" spans="24:40" x14ac:dyDescent="0.2">
      <c r="X397" s="209" t="s">
        <v>951</v>
      </c>
      <c r="Y397" s="7" t="s">
        <v>411</v>
      </c>
      <c r="Z397" s="7">
        <v>64</v>
      </c>
      <c r="AA397" s="7" t="s">
        <v>151</v>
      </c>
      <c r="AB397" s="7">
        <v>19</v>
      </c>
      <c r="AC397" s="7" t="s">
        <v>259</v>
      </c>
      <c r="AD397" s="7">
        <v>31</v>
      </c>
      <c r="AE397" s="210" t="s">
        <v>406</v>
      </c>
      <c r="AM397" s="129" t="s">
        <v>786</v>
      </c>
      <c r="AN397" s="504" t="s">
        <v>1142</v>
      </c>
    </row>
    <row r="398" spans="24:40" x14ac:dyDescent="0.2">
      <c r="X398" s="209" t="s">
        <v>954</v>
      </c>
      <c r="Y398" s="7" t="s">
        <v>414</v>
      </c>
      <c r="Z398" s="7">
        <v>64</v>
      </c>
      <c r="AA398" s="7" t="s">
        <v>151</v>
      </c>
      <c r="AB398" s="7">
        <v>19</v>
      </c>
      <c r="AC398" s="7" t="s">
        <v>259</v>
      </c>
      <c r="AD398" s="7">
        <v>31</v>
      </c>
      <c r="AE398" s="210" t="s">
        <v>406</v>
      </c>
      <c r="AM398" s="129" t="s">
        <v>343</v>
      </c>
      <c r="AN398" s="504" t="s">
        <v>1208</v>
      </c>
    </row>
    <row r="399" spans="24:40" x14ac:dyDescent="0.2">
      <c r="X399" s="209" t="s">
        <v>953</v>
      </c>
      <c r="Y399" s="7" t="s">
        <v>413</v>
      </c>
      <c r="Z399" s="7">
        <v>64</v>
      </c>
      <c r="AA399" s="7" t="s">
        <v>151</v>
      </c>
      <c r="AB399" s="7">
        <v>19</v>
      </c>
      <c r="AC399" s="7" t="s">
        <v>259</v>
      </c>
      <c r="AD399" s="7">
        <v>31</v>
      </c>
      <c r="AE399" s="210" t="s">
        <v>406</v>
      </c>
      <c r="AM399" s="129" t="s">
        <v>352</v>
      </c>
      <c r="AN399" s="504" t="s">
        <v>1215</v>
      </c>
    </row>
    <row r="400" spans="24:40" x14ac:dyDescent="0.2">
      <c r="X400" s="209" t="s">
        <v>957</v>
      </c>
      <c r="Y400" s="7" t="s">
        <v>417</v>
      </c>
      <c r="Z400" s="7">
        <v>64</v>
      </c>
      <c r="AA400" s="7" t="s">
        <v>151</v>
      </c>
      <c r="AB400" s="7">
        <v>19</v>
      </c>
      <c r="AC400" s="7" t="s">
        <v>259</v>
      </c>
      <c r="AD400" s="7">
        <v>31</v>
      </c>
      <c r="AE400" s="210" t="s">
        <v>406</v>
      </c>
      <c r="AM400" s="129" t="s">
        <v>613</v>
      </c>
      <c r="AN400" s="504" t="s">
        <v>1043</v>
      </c>
    </row>
    <row r="401" spans="24:40" x14ac:dyDescent="0.2">
      <c r="X401" s="209" t="s">
        <v>955</v>
      </c>
      <c r="Y401" s="7" t="s">
        <v>415</v>
      </c>
      <c r="Z401" s="7">
        <v>64</v>
      </c>
      <c r="AA401" s="7" t="s">
        <v>151</v>
      </c>
      <c r="AB401" s="7">
        <v>19</v>
      </c>
      <c r="AC401" s="7" t="s">
        <v>259</v>
      </c>
      <c r="AD401" s="7">
        <v>31</v>
      </c>
      <c r="AE401" s="210" t="s">
        <v>406</v>
      </c>
      <c r="AM401" s="129" t="s">
        <v>238</v>
      </c>
      <c r="AN401" s="504" t="s">
        <v>1187</v>
      </c>
    </row>
    <row r="402" spans="24:40" x14ac:dyDescent="0.2">
      <c r="X402" s="209" t="s">
        <v>947</v>
      </c>
      <c r="Y402" s="7" t="s">
        <v>407</v>
      </c>
      <c r="Z402" s="7">
        <v>64</v>
      </c>
      <c r="AA402" s="7" t="s">
        <v>151</v>
      </c>
      <c r="AB402" s="7">
        <v>19</v>
      </c>
      <c r="AC402" s="7" t="s">
        <v>259</v>
      </c>
      <c r="AD402" s="7">
        <v>31</v>
      </c>
      <c r="AE402" s="210" t="s">
        <v>406</v>
      </c>
      <c r="AM402" s="129" t="s">
        <v>544</v>
      </c>
      <c r="AN402" s="504" t="s">
        <v>1300</v>
      </c>
    </row>
    <row r="403" spans="24:40" x14ac:dyDescent="0.2">
      <c r="X403" s="209" t="s">
        <v>952</v>
      </c>
      <c r="Y403" s="7" t="s">
        <v>412</v>
      </c>
      <c r="Z403" s="7">
        <v>64</v>
      </c>
      <c r="AA403" s="7" t="s">
        <v>151</v>
      </c>
      <c r="AB403" s="7">
        <v>19</v>
      </c>
      <c r="AC403" s="7" t="s">
        <v>259</v>
      </c>
      <c r="AD403" s="7">
        <v>31</v>
      </c>
      <c r="AE403" s="210" t="s">
        <v>406</v>
      </c>
      <c r="AM403" s="129" t="s">
        <v>243</v>
      </c>
      <c r="AN403" s="504" t="s">
        <v>1190</v>
      </c>
    </row>
    <row r="404" spans="24:40" x14ac:dyDescent="0.2">
      <c r="X404" s="209" t="s">
        <v>956</v>
      </c>
      <c r="Y404" s="7" t="s">
        <v>416</v>
      </c>
      <c r="Z404" s="7">
        <v>64</v>
      </c>
      <c r="AA404" s="7" t="s">
        <v>151</v>
      </c>
      <c r="AB404" s="7">
        <v>19</v>
      </c>
      <c r="AC404" s="7" t="s">
        <v>259</v>
      </c>
      <c r="AD404" s="7">
        <v>31</v>
      </c>
      <c r="AE404" s="210" t="s">
        <v>406</v>
      </c>
      <c r="AM404" s="129" t="s">
        <v>468</v>
      </c>
      <c r="AN404" s="504" t="s">
        <v>1261</v>
      </c>
    </row>
    <row r="405" spans="24:40" x14ac:dyDescent="0.2">
      <c r="X405" s="209" t="s">
        <v>948</v>
      </c>
      <c r="Y405" s="7" t="s">
        <v>408</v>
      </c>
      <c r="Z405" s="7">
        <v>64</v>
      </c>
      <c r="AA405" s="7" t="s">
        <v>151</v>
      </c>
      <c r="AB405" s="7">
        <v>19</v>
      </c>
      <c r="AC405" s="7" t="s">
        <v>259</v>
      </c>
      <c r="AD405" s="7">
        <v>31</v>
      </c>
      <c r="AE405" s="210" t="s">
        <v>406</v>
      </c>
      <c r="AM405" s="129" t="s">
        <v>331</v>
      </c>
      <c r="AN405" s="504" t="s">
        <v>911</v>
      </c>
    </row>
    <row r="406" spans="24:40" x14ac:dyDescent="0.2">
      <c r="X406" s="209" t="s">
        <v>949</v>
      </c>
      <c r="Y406" s="7" t="s">
        <v>409</v>
      </c>
      <c r="Z406" s="7">
        <v>64</v>
      </c>
      <c r="AA406" s="7" t="s">
        <v>151</v>
      </c>
      <c r="AB406" s="7">
        <v>19</v>
      </c>
      <c r="AC406" s="7" t="s">
        <v>259</v>
      </c>
      <c r="AD406" s="7">
        <v>31</v>
      </c>
      <c r="AE406" s="210" t="s">
        <v>406</v>
      </c>
      <c r="AM406" s="129" t="s">
        <v>811</v>
      </c>
      <c r="AN406" s="504" t="s">
        <v>1157</v>
      </c>
    </row>
    <row r="407" spans="24:40" x14ac:dyDescent="0.2">
      <c r="X407" s="209" t="s">
        <v>960</v>
      </c>
      <c r="Y407" s="7" t="s">
        <v>421</v>
      </c>
      <c r="Z407" s="7">
        <v>64</v>
      </c>
      <c r="AA407" s="7" t="s">
        <v>151</v>
      </c>
      <c r="AB407" s="7">
        <v>19</v>
      </c>
      <c r="AC407" s="7" t="s">
        <v>259</v>
      </c>
      <c r="AD407" s="7">
        <v>32</v>
      </c>
      <c r="AE407" s="210" t="s">
        <v>419</v>
      </c>
      <c r="AM407" s="129" t="s">
        <v>631</v>
      </c>
      <c r="AN407" s="504" t="s">
        <v>1323</v>
      </c>
    </row>
    <row r="408" spans="24:40" x14ac:dyDescent="0.2">
      <c r="X408" s="209" t="s">
        <v>961</v>
      </c>
      <c r="Y408" s="7" t="s">
        <v>422</v>
      </c>
      <c r="Z408" s="7">
        <v>64</v>
      </c>
      <c r="AA408" s="7" t="s">
        <v>151</v>
      </c>
      <c r="AB408" s="7">
        <v>19</v>
      </c>
      <c r="AC408" s="7" t="s">
        <v>259</v>
      </c>
      <c r="AD408" s="7">
        <v>32</v>
      </c>
      <c r="AE408" s="210" t="s">
        <v>419</v>
      </c>
      <c r="AM408" s="129" t="s">
        <v>614</v>
      </c>
      <c r="AN408" s="504" t="s">
        <v>1044</v>
      </c>
    </row>
    <row r="409" spans="24:40" x14ac:dyDescent="0.2">
      <c r="X409" s="209" t="s">
        <v>963</v>
      </c>
      <c r="Y409" s="7" t="s">
        <v>424</v>
      </c>
      <c r="Z409" s="7">
        <v>64</v>
      </c>
      <c r="AA409" s="7" t="s">
        <v>151</v>
      </c>
      <c r="AB409" s="7">
        <v>19</v>
      </c>
      <c r="AC409" s="7" t="s">
        <v>259</v>
      </c>
      <c r="AD409" s="7">
        <v>32</v>
      </c>
      <c r="AE409" s="210" t="s">
        <v>419</v>
      </c>
      <c r="AM409" s="129" t="s">
        <v>707</v>
      </c>
      <c r="AN409" s="504" t="s">
        <v>1088</v>
      </c>
    </row>
    <row r="410" spans="24:40" x14ac:dyDescent="0.2">
      <c r="X410" s="209" t="s">
        <v>958</v>
      </c>
      <c r="Y410" s="7" t="s">
        <v>418</v>
      </c>
      <c r="Z410" s="7">
        <v>64</v>
      </c>
      <c r="AA410" s="7" t="s">
        <v>151</v>
      </c>
      <c r="AB410" s="7">
        <v>19</v>
      </c>
      <c r="AC410" s="7" t="s">
        <v>259</v>
      </c>
      <c r="AD410" s="7">
        <v>32</v>
      </c>
      <c r="AE410" s="210" t="s">
        <v>419</v>
      </c>
      <c r="AM410" s="129" t="s">
        <v>824</v>
      </c>
      <c r="AN410" s="504" t="s">
        <v>1166</v>
      </c>
    </row>
    <row r="411" spans="24:40" x14ac:dyDescent="0.2">
      <c r="X411" s="209" t="s">
        <v>959</v>
      </c>
      <c r="Y411" s="7" t="s">
        <v>420</v>
      </c>
      <c r="Z411" s="7">
        <v>64</v>
      </c>
      <c r="AA411" s="7" t="s">
        <v>151</v>
      </c>
      <c r="AB411" s="7">
        <v>19</v>
      </c>
      <c r="AC411" s="7" t="s">
        <v>259</v>
      </c>
      <c r="AD411" s="7">
        <v>32</v>
      </c>
      <c r="AE411" s="210" t="s">
        <v>419</v>
      </c>
      <c r="AM411" s="129" t="s">
        <v>812</v>
      </c>
      <c r="AN411" s="504" t="s">
        <v>1158</v>
      </c>
    </row>
    <row r="412" spans="24:40" x14ac:dyDescent="0.2">
      <c r="X412" s="209" t="s">
        <v>962</v>
      </c>
      <c r="Y412" s="7" t="s">
        <v>423</v>
      </c>
      <c r="Z412" s="7">
        <v>64</v>
      </c>
      <c r="AA412" s="7" t="s">
        <v>151</v>
      </c>
      <c r="AB412" s="7">
        <v>19</v>
      </c>
      <c r="AC412" s="7" t="s">
        <v>259</v>
      </c>
      <c r="AD412" s="7">
        <v>32</v>
      </c>
      <c r="AE412" s="210" t="s">
        <v>419</v>
      </c>
      <c r="AM412" s="129" t="s">
        <v>838</v>
      </c>
      <c r="AN412" s="504" t="s">
        <v>1175</v>
      </c>
    </row>
    <row r="413" spans="24:40" x14ac:dyDescent="0.2">
      <c r="X413" s="209" t="s">
        <v>991</v>
      </c>
      <c r="Y413" s="7" t="s">
        <v>526</v>
      </c>
      <c r="Z413" s="7">
        <v>64</v>
      </c>
      <c r="AA413" s="7" t="s">
        <v>151</v>
      </c>
      <c r="AB413" s="7">
        <v>19</v>
      </c>
      <c r="AC413" s="7" t="s">
        <v>259</v>
      </c>
      <c r="AD413" s="7">
        <v>46</v>
      </c>
      <c r="AE413" s="210" t="s">
        <v>525</v>
      </c>
      <c r="AM413" s="129" t="s">
        <v>724</v>
      </c>
      <c r="AN413" s="504" t="s">
        <v>1103</v>
      </c>
    </row>
    <row r="414" spans="24:40" x14ac:dyDescent="0.2">
      <c r="X414" s="209" t="s">
        <v>992</v>
      </c>
      <c r="Y414" s="7" t="s">
        <v>527</v>
      </c>
      <c r="Z414" s="7">
        <v>64</v>
      </c>
      <c r="AA414" s="7" t="s">
        <v>151</v>
      </c>
      <c r="AB414" s="7">
        <v>19</v>
      </c>
      <c r="AC414" s="7" t="s">
        <v>259</v>
      </c>
      <c r="AD414" s="7">
        <v>46</v>
      </c>
      <c r="AE414" s="210" t="s">
        <v>525</v>
      </c>
      <c r="AM414" s="129" t="s">
        <v>213</v>
      </c>
      <c r="AN414" s="504" t="s">
        <v>850</v>
      </c>
    </row>
    <row r="415" spans="24:40" x14ac:dyDescent="0.2">
      <c r="X415" s="209" t="s">
        <v>1176</v>
      </c>
      <c r="Y415" s="7" t="s">
        <v>841</v>
      </c>
      <c r="Z415" s="7">
        <v>64</v>
      </c>
      <c r="AA415" s="7" t="s">
        <v>151</v>
      </c>
      <c r="AB415" s="7">
        <v>19</v>
      </c>
      <c r="AC415" s="7" t="s">
        <v>259</v>
      </c>
      <c r="AD415" s="7">
        <v>46</v>
      </c>
      <c r="AE415" s="210" t="s">
        <v>525</v>
      </c>
      <c r="AM415" s="129" t="s">
        <v>370</v>
      </c>
      <c r="AN415" s="504" t="s">
        <v>922</v>
      </c>
    </row>
    <row r="416" spans="24:40" x14ac:dyDescent="0.2">
      <c r="X416" s="209" t="s">
        <v>1047</v>
      </c>
      <c r="Y416" s="7" t="s">
        <v>634</v>
      </c>
      <c r="Z416" s="7">
        <v>64</v>
      </c>
      <c r="AA416" s="7" t="s">
        <v>151</v>
      </c>
      <c r="AB416" s="7">
        <v>19</v>
      </c>
      <c r="AC416" s="7" t="s">
        <v>259</v>
      </c>
      <c r="AD416" s="7">
        <v>65</v>
      </c>
      <c r="AE416" s="210" t="s">
        <v>633</v>
      </c>
      <c r="AM416" s="129" t="s">
        <v>684</v>
      </c>
      <c r="AN416" s="504" t="s">
        <v>1072</v>
      </c>
    </row>
    <row r="417" spans="24:40" x14ac:dyDescent="0.2">
      <c r="X417" s="209" t="s">
        <v>1048</v>
      </c>
      <c r="Y417" s="7" t="s">
        <v>635</v>
      </c>
      <c r="Z417" s="7">
        <v>64</v>
      </c>
      <c r="AA417" s="7" t="s">
        <v>151</v>
      </c>
      <c r="AB417" s="7">
        <v>19</v>
      </c>
      <c r="AC417" s="7" t="s">
        <v>259</v>
      </c>
      <c r="AD417" s="7">
        <v>65</v>
      </c>
      <c r="AE417" s="210" t="s">
        <v>633</v>
      </c>
      <c r="AM417" s="129" t="s">
        <v>545</v>
      </c>
      <c r="AN417" s="504" t="s">
        <v>1301</v>
      </c>
    </row>
    <row r="418" spans="24:40" x14ac:dyDescent="0.2">
      <c r="X418" s="209" t="s">
        <v>1050</v>
      </c>
      <c r="Y418" s="7" t="s">
        <v>637</v>
      </c>
      <c r="Z418" s="7">
        <v>64</v>
      </c>
      <c r="AA418" s="7" t="s">
        <v>151</v>
      </c>
      <c r="AB418" s="7">
        <v>19</v>
      </c>
      <c r="AC418" s="7" t="s">
        <v>259</v>
      </c>
      <c r="AD418" s="7">
        <v>65</v>
      </c>
      <c r="AE418" s="210" t="s">
        <v>633</v>
      </c>
      <c r="AM418" s="129" t="s">
        <v>762</v>
      </c>
      <c r="AN418" s="504" t="s">
        <v>1125</v>
      </c>
    </row>
    <row r="419" spans="24:40" x14ac:dyDescent="0.2">
      <c r="X419" s="209" t="s">
        <v>1054</v>
      </c>
      <c r="Y419" s="7" t="s">
        <v>641</v>
      </c>
      <c r="Z419" s="7">
        <v>64</v>
      </c>
      <c r="AA419" s="7" t="s">
        <v>151</v>
      </c>
      <c r="AB419" s="7">
        <v>19</v>
      </c>
      <c r="AC419" s="7" t="s">
        <v>259</v>
      </c>
      <c r="AD419" s="7">
        <v>65</v>
      </c>
      <c r="AE419" s="210" t="s">
        <v>633</v>
      </c>
      <c r="AM419" s="129" t="s">
        <v>498</v>
      </c>
      <c r="AN419" s="504" t="s">
        <v>1273</v>
      </c>
    </row>
    <row r="420" spans="24:40" x14ac:dyDescent="0.2">
      <c r="X420" s="209" t="s">
        <v>1052</v>
      </c>
      <c r="Y420" s="7" t="s">
        <v>639</v>
      </c>
      <c r="Z420" s="7">
        <v>64</v>
      </c>
      <c r="AA420" s="7" t="s">
        <v>151</v>
      </c>
      <c r="AB420" s="7">
        <v>19</v>
      </c>
      <c r="AC420" s="7" t="s">
        <v>259</v>
      </c>
      <c r="AD420" s="7">
        <v>65</v>
      </c>
      <c r="AE420" s="210" t="s">
        <v>633</v>
      </c>
      <c r="AM420" s="129" t="s">
        <v>523</v>
      </c>
      <c r="AN420" s="504" t="s">
        <v>1288</v>
      </c>
    </row>
    <row r="421" spans="24:40" x14ac:dyDescent="0.2">
      <c r="X421" s="209" t="s">
        <v>1049</v>
      </c>
      <c r="Y421" s="7" t="s">
        <v>636</v>
      </c>
      <c r="Z421" s="7">
        <v>64</v>
      </c>
      <c r="AA421" s="7" t="s">
        <v>151</v>
      </c>
      <c r="AB421" s="7">
        <v>19</v>
      </c>
      <c r="AC421" s="7" t="s">
        <v>259</v>
      </c>
      <c r="AD421" s="7">
        <v>65</v>
      </c>
      <c r="AE421" s="210" t="s">
        <v>633</v>
      </c>
      <c r="AM421" s="129" t="s">
        <v>486</v>
      </c>
      <c r="AN421" s="504" t="s">
        <v>984</v>
      </c>
    </row>
    <row r="422" spans="24:40" x14ac:dyDescent="0.2">
      <c r="X422" s="209" t="s">
        <v>1053</v>
      </c>
      <c r="Y422" s="7" t="s">
        <v>640</v>
      </c>
      <c r="Z422" s="7">
        <v>64</v>
      </c>
      <c r="AA422" s="7" t="s">
        <v>151</v>
      </c>
      <c r="AB422" s="7">
        <v>19</v>
      </c>
      <c r="AC422" s="7" t="s">
        <v>259</v>
      </c>
      <c r="AD422" s="7">
        <v>65</v>
      </c>
      <c r="AE422" s="210" t="s">
        <v>633</v>
      </c>
      <c r="AM422" s="129" t="s">
        <v>469</v>
      </c>
      <c r="AN422" s="504" t="s">
        <v>1262</v>
      </c>
    </row>
    <row r="423" spans="24:40" x14ac:dyDescent="0.2">
      <c r="X423" s="209" t="s">
        <v>1055</v>
      </c>
      <c r="Y423" s="7" t="s">
        <v>642</v>
      </c>
      <c r="Z423" s="7">
        <v>64</v>
      </c>
      <c r="AA423" s="7" t="s">
        <v>151</v>
      </c>
      <c r="AB423" s="7">
        <v>19</v>
      </c>
      <c r="AC423" s="7" t="s">
        <v>259</v>
      </c>
      <c r="AD423" s="7">
        <v>65</v>
      </c>
      <c r="AE423" s="210" t="s">
        <v>633</v>
      </c>
      <c r="AM423" s="129" t="s">
        <v>642</v>
      </c>
      <c r="AN423" s="504" t="s">
        <v>1055</v>
      </c>
    </row>
    <row r="424" spans="24:40" x14ac:dyDescent="0.2">
      <c r="X424" s="209" t="s">
        <v>1051</v>
      </c>
      <c r="Y424" s="7" t="s">
        <v>638</v>
      </c>
      <c r="Z424" s="7">
        <v>64</v>
      </c>
      <c r="AA424" s="7" t="s">
        <v>151</v>
      </c>
      <c r="AB424" s="7">
        <v>19</v>
      </c>
      <c r="AC424" s="7" t="s">
        <v>259</v>
      </c>
      <c r="AD424" s="7">
        <v>65</v>
      </c>
      <c r="AE424" s="210" t="s">
        <v>633</v>
      </c>
      <c r="AM424" s="129" t="s">
        <v>353</v>
      </c>
      <c r="AN424" s="504" t="s">
        <v>1216</v>
      </c>
    </row>
    <row r="425" spans="24:40" x14ac:dyDescent="0.2">
      <c r="X425" s="209" t="s">
        <v>1046</v>
      </c>
      <c r="Y425" s="7" t="s">
        <v>632</v>
      </c>
      <c r="Z425" s="7">
        <v>64</v>
      </c>
      <c r="AA425" s="7" t="s">
        <v>151</v>
      </c>
      <c r="AB425" s="7">
        <v>19</v>
      </c>
      <c r="AC425" s="7" t="s">
        <v>259</v>
      </c>
      <c r="AD425" s="7">
        <v>65</v>
      </c>
      <c r="AE425" s="210" t="s">
        <v>633</v>
      </c>
      <c r="AM425" s="129" t="s">
        <v>565</v>
      </c>
      <c r="AN425" s="504" t="s">
        <v>1308</v>
      </c>
    </row>
    <row r="426" spans="24:40" x14ac:dyDescent="0.2">
      <c r="X426" s="209" t="s">
        <v>1114</v>
      </c>
      <c r="Y426" s="7" t="s">
        <v>738</v>
      </c>
      <c r="Z426" s="7">
        <v>64</v>
      </c>
      <c r="AA426" s="7" t="s">
        <v>151</v>
      </c>
      <c r="AB426" s="7">
        <v>19</v>
      </c>
      <c r="AC426" s="7" t="s">
        <v>259</v>
      </c>
      <c r="AD426" s="7">
        <v>81</v>
      </c>
      <c r="AE426" s="210" t="s">
        <v>735</v>
      </c>
      <c r="AM426" s="129" t="s">
        <v>386</v>
      </c>
      <c r="AN426" s="504" t="s">
        <v>936</v>
      </c>
    </row>
    <row r="427" spans="24:40" x14ac:dyDescent="0.2">
      <c r="X427" s="209" t="s">
        <v>1112</v>
      </c>
      <c r="Y427" s="7" t="s">
        <v>736</v>
      </c>
      <c r="Z427" s="7">
        <v>64</v>
      </c>
      <c r="AA427" s="7" t="s">
        <v>151</v>
      </c>
      <c r="AB427" s="7">
        <v>19</v>
      </c>
      <c r="AC427" s="7" t="s">
        <v>259</v>
      </c>
      <c r="AD427" s="7">
        <v>81</v>
      </c>
      <c r="AE427" s="210" t="s">
        <v>735</v>
      </c>
      <c r="AM427" s="129" t="s">
        <v>191</v>
      </c>
      <c r="AN427" s="504" t="s">
        <v>1196</v>
      </c>
    </row>
    <row r="428" spans="24:40" x14ac:dyDescent="0.2">
      <c r="X428" s="209" t="s">
        <v>1115</v>
      </c>
      <c r="Y428" s="7" t="s">
        <v>739</v>
      </c>
      <c r="Z428" s="7">
        <v>64</v>
      </c>
      <c r="AA428" s="7" t="s">
        <v>151</v>
      </c>
      <c r="AB428" s="7">
        <v>19</v>
      </c>
      <c r="AC428" s="7" t="s">
        <v>259</v>
      </c>
      <c r="AD428" s="7">
        <v>81</v>
      </c>
      <c r="AE428" s="210" t="s">
        <v>735</v>
      </c>
      <c r="AM428" s="129" t="s">
        <v>365</v>
      </c>
      <c r="AN428" s="504" t="s">
        <v>1223</v>
      </c>
    </row>
    <row r="429" spans="24:40" x14ac:dyDescent="0.2">
      <c r="X429" s="209" t="s">
        <v>1116</v>
      </c>
      <c r="Y429" s="7" t="s">
        <v>740</v>
      </c>
      <c r="Z429" s="7">
        <v>64</v>
      </c>
      <c r="AA429" s="7" t="s">
        <v>151</v>
      </c>
      <c r="AB429" s="7">
        <v>19</v>
      </c>
      <c r="AC429" s="7" t="s">
        <v>259</v>
      </c>
      <c r="AD429" s="7">
        <v>81</v>
      </c>
      <c r="AE429" s="210" t="s">
        <v>735</v>
      </c>
      <c r="AM429" s="129" t="s">
        <v>505</v>
      </c>
      <c r="AN429" s="504" t="s">
        <v>1279</v>
      </c>
    </row>
    <row r="430" spans="24:40" x14ac:dyDescent="0.2">
      <c r="X430" s="209" t="s">
        <v>1113</v>
      </c>
      <c r="Y430" s="7" t="s">
        <v>737</v>
      </c>
      <c r="Z430" s="7">
        <v>64</v>
      </c>
      <c r="AA430" s="7" t="s">
        <v>151</v>
      </c>
      <c r="AB430" s="7">
        <v>19</v>
      </c>
      <c r="AC430" s="7" t="s">
        <v>259</v>
      </c>
      <c r="AD430" s="7">
        <v>81</v>
      </c>
      <c r="AE430" s="210" t="s">
        <v>735</v>
      </c>
      <c r="AM430" s="129" t="s">
        <v>725</v>
      </c>
      <c r="AN430" s="504" t="s">
        <v>1104</v>
      </c>
    </row>
    <row r="431" spans="24:40" x14ac:dyDescent="0.2">
      <c r="X431" s="209" t="s">
        <v>1118</v>
      </c>
      <c r="Y431" s="7" t="s">
        <v>743</v>
      </c>
      <c r="Z431" s="7">
        <v>64</v>
      </c>
      <c r="AA431" s="7" t="s">
        <v>151</v>
      </c>
      <c r="AB431" s="7">
        <v>19</v>
      </c>
      <c r="AC431" s="7" t="s">
        <v>259</v>
      </c>
      <c r="AD431" s="7">
        <v>82</v>
      </c>
      <c r="AE431" s="210" t="s">
        <v>741</v>
      </c>
      <c r="AM431" s="129" t="s">
        <v>440</v>
      </c>
      <c r="AN431" s="504" t="s">
        <v>1244</v>
      </c>
    </row>
    <row r="432" spans="24:40" x14ac:dyDescent="0.2">
      <c r="X432" s="209" t="s">
        <v>1119</v>
      </c>
      <c r="Y432" s="7" t="s">
        <v>744</v>
      </c>
      <c r="Z432" s="7">
        <v>64</v>
      </c>
      <c r="AA432" s="7" t="s">
        <v>151</v>
      </c>
      <c r="AB432" s="7">
        <v>19</v>
      </c>
      <c r="AC432" s="7" t="s">
        <v>259</v>
      </c>
      <c r="AD432" s="7">
        <v>82</v>
      </c>
      <c r="AE432" s="210" t="s">
        <v>741</v>
      </c>
      <c r="AM432" s="129" t="s">
        <v>230</v>
      </c>
      <c r="AN432" s="504" t="s">
        <v>1185</v>
      </c>
    </row>
    <row r="433" spans="24:40" x14ac:dyDescent="0.2">
      <c r="X433" s="209" t="s">
        <v>1120</v>
      </c>
      <c r="Y433" s="7" t="s">
        <v>745</v>
      </c>
      <c r="Z433" s="7">
        <v>64</v>
      </c>
      <c r="AA433" s="7" t="s">
        <v>151</v>
      </c>
      <c r="AB433" s="7">
        <v>19</v>
      </c>
      <c r="AC433" s="7" t="s">
        <v>259</v>
      </c>
      <c r="AD433" s="7">
        <v>82</v>
      </c>
      <c r="AE433" s="210" t="s">
        <v>741</v>
      </c>
      <c r="AM433" s="129" t="s">
        <v>813</v>
      </c>
      <c r="AN433" s="504" t="s">
        <v>1159</v>
      </c>
    </row>
    <row r="434" spans="24:40" x14ac:dyDescent="0.2">
      <c r="X434" s="209" t="s">
        <v>1117</v>
      </c>
      <c r="Y434" s="7" t="s">
        <v>742</v>
      </c>
      <c r="Z434" s="7">
        <v>64</v>
      </c>
      <c r="AA434" s="7" t="s">
        <v>151</v>
      </c>
      <c r="AB434" s="7">
        <v>19</v>
      </c>
      <c r="AC434" s="7" t="s">
        <v>259</v>
      </c>
      <c r="AD434" s="7">
        <v>82</v>
      </c>
      <c r="AE434" s="210" t="s">
        <v>741</v>
      </c>
      <c r="AM434" s="129" t="s">
        <v>827</v>
      </c>
      <c r="AN434" s="504" t="s">
        <v>1168</v>
      </c>
    </row>
    <row r="435" spans="24:40" x14ac:dyDescent="0.2">
      <c r="X435" s="209" t="s">
        <v>863</v>
      </c>
      <c r="Y435" s="7" t="s">
        <v>249</v>
      </c>
      <c r="Z435" s="7">
        <v>50</v>
      </c>
      <c r="AA435" s="7" t="s">
        <v>207</v>
      </c>
      <c r="AB435" s="7">
        <v>20</v>
      </c>
      <c r="AC435" s="7" t="s">
        <v>246</v>
      </c>
      <c r="AD435" s="7">
        <v>7</v>
      </c>
      <c r="AE435" s="210" t="s">
        <v>247</v>
      </c>
      <c r="AM435" s="129" t="s">
        <v>615</v>
      </c>
      <c r="AN435" s="504" t="s">
        <v>1045</v>
      </c>
    </row>
    <row r="436" spans="24:40" x14ac:dyDescent="0.2">
      <c r="X436" s="209" t="s">
        <v>866</v>
      </c>
      <c r="Y436" s="7" t="s">
        <v>252</v>
      </c>
      <c r="Z436" s="7">
        <v>50</v>
      </c>
      <c r="AA436" s="7" t="s">
        <v>207</v>
      </c>
      <c r="AB436" s="7">
        <v>20</v>
      </c>
      <c r="AC436" s="7" t="s">
        <v>246</v>
      </c>
      <c r="AD436" s="7">
        <v>7</v>
      </c>
      <c r="AE436" s="210" t="s">
        <v>247</v>
      </c>
      <c r="AM436" s="129" t="s">
        <v>787</v>
      </c>
      <c r="AN436" s="504" t="s">
        <v>1143</v>
      </c>
    </row>
    <row r="437" spans="24:40" x14ac:dyDescent="0.2">
      <c r="X437" s="209" t="s">
        <v>865</v>
      </c>
      <c r="Y437" s="7" t="s">
        <v>251</v>
      </c>
      <c r="Z437" s="7">
        <v>50</v>
      </c>
      <c r="AA437" s="7" t="s">
        <v>207</v>
      </c>
      <c r="AB437" s="7">
        <v>20</v>
      </c>
      <c r="AC437" s="7" t="s">
        <v>246</v>
      </c>
      <c r="AD437" s="7">
        <v>7</v>
      </c>
      <c r="AE437" s="210" t="s">
        <v>247</v>
      </c>
      <c r="AM437" s="129" t="s">
        <v>404</v>
      </c>
      <c r="AN437" s="504" t="s">
        <v>945</v>
      </c>
    </row>
    <row r="438" spans="24:40" x14ac:dyDescent="0.2">
      <c r="X438" s="209" t="s">
        <v>862</v>
      </c>
      <c r="Y438" s="7" t="s">
        <v>248</v>
      </c>
      <c r="Z438" s="7">
        <v>50</v>
      </c>
      <c r="AA438" s="7" t="s">
        <v>207</v>
      </c>
      <c r="AB438" s="7">
        <v>20</v>
      </c>
      <c r="AC438" s="7" t="s">
        <v>246</v>
      </c>
      <c r="AD438" s="7">
        <v>7</v>
      </c>
      <c r="AE438" s="210" t="s">
        <v>247</v>
      </c>
      <c r="AM438" s="129" t="s">
        <v>524</v>
      </c>
      <c r="AN438" s="504" t="s">
        <v>1289</v>
      </c>
    </row>
    <row r="439" spans="24:40" x14ac:dyDescent="0.2">
      <c r="X439" s="209" t="s">
        <v>861</v>
      </c>
      <c r="Y439" s="7" t="s">
        <v>245</v>
      </c>
      <c r="Z439" s="7">
        <v>50</v>
      </c>
      <c r="AA439" s="7" t="s">
        <v>207</v>
      </c>
      <c r="AB439" s="7">
        <v>20</v>
      </c>
      <c r="AC439" s="7" t="s">
        <v>246</v>
      </c>
      <c r="AD439" s="7">
        <v>7</v>
      </c>
      <c r="AE439" s="210" t="s">
        <v>247</v>
      </c>
      <c r="AM439" s="129" t="s">
        <v>714</v>
      </c>
      <c r="AN439" s="504" t="s">
        <v>1094</v>
      </c>
    </row>
    <row r="440" spans="24:40" x14ac:dyDescent="0.2">
      <c r="X440" s="209" t="s">
        <v>864</v>
      </c>
      <c r="Y440" s="7" t="s">
        <v>250</v>
      </c>
      <c r="Z440" s="7">
        <v>50</v>
      </c>
      <c r="AA440" s="7" t="s">
        <v>207</v>
      </c>
      <c r="AB440" s="7">
        <v>20</v>
      </c>
      <c r="AC440" s="7" t="s">
        <v>246</v>
      </c>
      <c r="AD440" s="7">
        <v>7</v>
      </c>
      <c r="AE440" s="210" t="s">
        <v>247</v>
      </c>
      <c r="AM440" s="129" t="s">
        <v>696</v>
      </c>
      <c r="AN440" s="504" t="s">
        <v>1144</v>
      </c>
    </row>
    <row r="441" spans="24:40" x14ac:dyDescent="0.2">
      <c r="X441" s="209" t="s">
        <v>928</v>
      </c>
      <c r="Y441" s="7" t="s">
        <v>377</v>
      </c>
      <c r="Z441" s="7">
        <v>50</v>
      </c>
      <c r="AA441" s="7" t="s">
        <v>207</v>
      </c>
      <c r="AB441" s="7">
        <v>20</v>
      </c>
      <c r="AC441" s="7" t="s">
        <v>246</v>
      </c>
      <c r="AD441" s="7">
        <v>26</v>
      </c>
      <c r="AE441" s="210" t="s">
        <v>373</v>
      </c>
      <c r="AM441" s="129" t="s">
        <v>651</v>
      </c>
      <c r="AN441" s="504" t="s">
        <v>1325</v>
      </c>
    </row>
    <row r="442" spans="24:40" x14ac:dyDescent="0.2">
      <c r="X442" s="209" t="s">
        <v>925</v>
      </c>
      <c r="Y442" s="7" t="s">
        <v>374</v>
      </c>
      <c r="Z442" s="7">
        <v>50</v>
      </c>
      <c r="AA442" s="7" t="s">
        <v>207</v>
      </c>
      <c r="AB442" s="7">
        <v>20</v>
      </c>
      <c r="AC442" s="7" t="s">
        <v>246</v>
      </c>
      <c r="AD442" s="7">
        <v>26</v>
      </c>
      <c r="AE442" s="210" t="s">
        <v>373</v>
      </c>
      <c r="AM442" s="129" t="s">
        <v>828</v>
      </c>
      <c r="AN442" s="504" t="s">
        <v>1355</v>
      </c>
    </row>
    <row r="443" spans="24:40" x14ac:dyDescent="0.2">
      <c r="X443" s="209" t="s">
        <v>926</v>
      </c>
      <c r="Y443" s="7" t="s">
        <v>375</v>
      </c>
      <c r="Z443" s="7">
        <v>50</v>
      </c>
      <c r="AA443" s="7" t="s">
        <v>207</v>
      </c>
      <c r="AB443" s="7">
        <v>20</v>
      </c>
      <c r="AC443" s="7" t="s">
        <v>246</v>
      </c>
      <c r="AD443" s="7">
        <v>26</v>
      </c>
      <c r="AE443" s="210" t="s">
        <v>373</v>
      </c>
      <c r="AM443" s="129" t="s">
        <v>763</v>
      </c>
      <c r="AN443" s="504" t="s">
        <v>1126</v>
      </c>
    </row>
    <row r="444" spans="24:40" x14ac:dyDescent="0.2">
      <c r="X444" s="209" t="s">
        <v>927</v>
      </c>
      <c r="Y444" s="7" t="s">
        <v>376</v>
      </c>
      <c r="Z444" s="7">
        <v>50</v>
      </c>
      <c r="AA444" s="7" t="s">
        <v>207</v>
      </c>
      <c r="AB444" s="7">
        <v>20</v>
      </c>
      <c r="AC444" s="7" t="s">
        <v>246</v>
      </c>
      <c r="AD444" s="7">
        <v>26</v>
      </c>
      <c r="AE444" s="210" t="s">
        <v>373</v>
      </c>
      <c r="AM444" s="129" t="s">
        <v>825</v>
      </c>
      <c r="AN444" s="504" t="s">
        <v>1167</v>
      </c>
    </row>
    <row r="445" spans="24:40" x14ac:dyDescent="0.2">
      <c r="X445" s="209" t="s">
        <v>930</v>
      </c>
      <c r="Y445" s="7" t="s">
        <v>379</v>
      </c>
      <c r="Z445" s="7">
        <v>50</v>
      </c>
      <c r="AA445" s="7" t="s">
        <v>207</v>
      </c>
      <c r="AB445" s="7">
        <v>20</v>
      </c>
      <c r="AC445" s="7" t="s">
        <v>246</v>
      </c>
      <c r="AD445" s="7">
        <v>26</v>
      </c>
      <c r="AE445" s="210" t="s">
        <v>373</v>
      </c>
      <c r="AM445" s="129" t="s">
        <v>697</v>
      </c>
      <c r="AN445" s="504" t="s">
        <v>1079</v>
      </c>
    </row>
    <row r="446" spans="24:40" x14ac:dyDescent="0.2">
      <c r="X446" s="209" t="s">
        <v>929</v>
      </c>
      <c r="Y446" s="7" t="s">
        <v>378</v>
      </c>
      <c r="Z446" s="7">
        <v>50</v>
      </c>
      <c r="AA446" s="7" t="s">
        <v>207</v>
      </c>
      <c r="AB446" s="7">
        <v>20</v>
      </c>
      <c r="AC446" s="7" t="s">
        <v>246</v>
      </c>
      <c r="AD446" s="7">
        <v>26</v>
      </c>
      <c r="AE446" s="210" t="s">
        <v>373</v>
      </c>
      <c r="AM446" s="129" t="s">
        <v>288</v>
      </c>
      <c r="AN446" s="504" t="s">
        <v>888</v>
      </c>
    </row>
    <row r="447" spans="24:40" x14ac:dyDescent="0.2">
      <c r="X447" s="209" t="s">
        <v>1174</v>
      </c>
      <c r="Y447" s="7" t="s">
        <v>836</v>
      </c>
      <c r="Z447" s="7">
        <v>50</v>
      </c>
      <c r="AA447" s="7" t="s">
        <v>207</v>
      </c>
      <c r="AB447" s="7">
        <v>20</v>
      </c>
      <c r="AC447" s="7" t="s">
        <v>246</v>
      </c>
      <c r="AD447" s="7">
        <v>26</v>
      </c>
      <c r="AE447" s="210" t="s">
        <v>373</v>
      </c>
      <c r="AM447" s="129" t="s">
        <v>506</v>
      </c>
      <c r="AN447" s="504" t="s">
        <v>1280</v>
      </c>
    </row>
    <row r="448" spans="24:40" x14ac:dyDescent="0.2">
      <c r="X448" s="209" t="s">
        <v>979</v>
      </c>
      <c r="Y448" s="7" t="s">
        <v>480</v>
      </c>
      <c r="Z448" s="7">
        <v>50</v>
      </c>
      <c r="AA448" s="7" t="s">
        <v>207</v>
      </c>
      <c r="AB448" s="7">
        <v>20</v>
      </c>
      <c r="AC448" s="7" t="s">
        <v>246</v>
      </c>
      <c r="AD448" s="7">
        <v>38</v>
      </c>
      <c r="AE448" s="210" t="s">
        <v>472</v>
      </c>
      <c r="AM448" s="129" t="s">
        <v>499</v>
      </c>
      <c r="AN448" s="504" t="s">
        <v>1274</v>
      </c>
    </row>
    <row r="449" spans="24:40" x14ac:dyDescent="0.2">
      <c r="X449" s="209" t="s">
        <v>971</v>
      </c>
      <c r="Y449" s="7" t="s">
        <v>471</v>
      </c>
      <c r="Z449" s="7">
        <v>50</v>
      </c>
      <c r="AA449" s="7" t="s">
        <v>207</v>
      </c>
      <c r="AB449" s="7">
        <v>20</v>
      </c>
      <c r="AC449" s="7" t="s">
        <v>246</v>
      </c>
      <c r="AD449" s="7">
        <v>38</v>
      </c>
      <c r="AE449" s="210" t="s">
        <v>472</v>
      </c>
      <c r="AM449" s="129" t="s">
        <v>715</v>
      </c>
      <c r="AN449" s="504" t="s">
        <v>1095</v>
      </c>
    </row>
    <row r="450" spans="24:40" x14ac:dyDescent="0.2">
      <c r="X450" s="209" t="s">
        <v>972</v>
      </c>
      <c r="Y450" s="7" t="s">
        <v>473</v>
      </c>
      <c r="Z450" s="7">
        <v>50</v>
      </c>
      <c r="AA450" s="7" t="s">
        <v>207</v>
      </c>
      <c r="AB450" s="7">
        <v>20</v>
      </c>
      <c r="AC450" s="7" t="s">
        <v>246</v>
      </c>
      <c r="AD450" s="7">
        <v>38</v>
      </c>
      <c r="AE450" s="210" t="s">
        <v>472</v>
      </c>
      <c r="AM450" s="129" t="s">
        <v>726</v>
      </c>
      <c r="AN450" s="504" t="s">
        <v>1105</v>
      </c>
    </row>
    <row r="451" spans="24:40" x14ac:dyDescent="0.2">
      <c r="X451" s="209" t="s">
        <v>976</v>
      </c>
      <c r="Y451" s="7" t="s">
        <v>477</v>
      </c>
      <c r="Z451" s="7">
        <v>50</v>
      </c>
      <c r="AA451" s="7" t="s">
        <v>207</v>
      </c>
      <c r="AB451" s="7">
        <v>20</v>
      </c>
      <c r="AC451" s="7" t="s">
        <v>246</v>
      </c>
      <c r="AD451" s="7">
        <v>38</v>
      </c>
      <c r="AE451" s="210" t="s">
        <v>472</v>
      </c>
      <c r="AM451" s="129" t="s">
        <v>1541</v>
      </c>
      <c r="AN451" s="504" t="s">
        <v>1540</v>
      </c>
    </row>
    <row r="452" spans="24:40" x14ac:dyDescent="0.2">
      <c r="X452" s="209" t="s">
        <v>975</v>
      </c>
      <c r="Y452" s="7" t="s">
        <v>476</v>
      </c>
      <c r="Z452" s="7">
        <v>50</v>
      </c>
      <c r="AA452" s="7" t="s">
        <v>207</v>
      </c>
      <c r="AB452" s="7">
        <v>20</v>
      </c>
      <c r="AC452" s="7" t="s">
        <v>246</v>
      </c>
      <c r="AD452" s="7">
        <v>38</v>
      </c>
      <c r="AE452" s="210" t="s">
        <v>472</v>
      </c>
      <c r="AM452" s="129" t="s">
        <v>332</v>
      </c>
      <c r="AN452" s="504" t="s">
        <v>912</v>
      </c>
    </row>
    <row r="453" spans="24:40" x14ac:dyDescent="0.2">
      <c r="X453" s="209" t="s">
        <v>974</v>
      </c>
      <c r="Y453" s="7" t="s">
        <v>475</v>
      </c>
      <c r="Z453" s="7">
        <v>50</v>
      </c>
      <c r="AA453" s="7" t="s">
        <v>207</v>
      </c>
      <c r="AB453" s="7">
        <v>20</v>
      </c>
      <c r="AC453" s="7" t="s">
        <v>246</v>
      </c>
      <c r="AD453" s="7">
        <v>38</v>
      </c>
      <c r="AE453" s="210" t="s">
        <v>472</v>
      </c>
      <c r="AM453" s="129" t="s">
        <v>652</v>
      </c>
      <c r="AN453" s="504" t="s">
        <v>1326</v>
      </c>
    </row>
    <row r="454" spans="24:40" x14ac:dyDescent="0.2">
      <c r="X454" s="209" t="s">
        <v>977</v>
      </c>
      <c r="Y454" s="7" t="s">
        <v>478</v>
      </c>
      <c r="Z454" s="7">
        <v>50</v>
      </c>
      <c r="AA454" s="7" t="s">
        <v>207</v>
      </c>
      <c r="AB454" s="7">
        <v>20</v>
      </c>
      <c r="AC454" s="7" t="s">
        <v>246</v>
      </c>
      <c r="AD454" s="7">
        <v>38</v>
      </c>
      <c r="AE454" s="210" t="s">
        <v>472</v>
      </c>
      <c r="AM454" s="129" t="s">
        <v>782</v>
      </c>
      <c r="AN454" s="504" t="s">
        <v>1139</v>
      </c>
    </row>
    <row r="455" spans="24:40" x14ac:dyDescent="0.2">
      <c r="X455" s="209" t="s">
        <v>978</v>
      </c>
      <c r="Y455" s="7" t="s">
        <v>479</v>
      </c>
      <c r="Z455" s="7">
        <v>50</v>
      </c>
      <c r="AA455" s="7" t="s">
        <v>207</v>
      </c>
      <c r="AB455" s="7">
        <v>20</v>
      </c>
      <c r="AC455" s="7" t="s">
        <v>246</v>
      </c>
      <c r="AD455" s="7">
        <v>38</v>
      </c>
      <c r="AE455" s="210" t="s">
        <v>472</v>
      </c>
      <c r="AM455" s="129" t="s">
        <v>507</v>
      </c>
      <c r="AN455" s="504" t="s">
        <v>1281</v>
      </c>
    </row>
    <row r="456" spans="24:40" x14ac:dyDescent="0.2">
      <c r="X456" s="209" t="s">
        <v>973</v>
      </c>
      <c r="Y456" s="7" t="s">
        <v>474</v>
      </c>
      <c r="Z456" s="7">
        <v>50</v>
      </c>
      <c r="AA456" s="7" t="s">
        <v>207</v>
      </c>
      <c r="AB456" s="7">
        <v>20</v>
      </c>
      <c r="AC456" s="7" t="s">
        <v>246</v>
      </c>
      <c r="AD456" s="7">
        <v>38</v>
      </c>
      <c r="AE456" s="210" t="s">
        <v>472</v>
      </c>
      <c r="AM456" s="129" t="s">
        <v>619</v>
      </c>
      <c r="AN456" s="504" t="s">
        <v>1312</v>
      </c>
    </row>
    <row r="457" spans="24:40" x14ac:dyDescent="0.2">
      <c r="X457" s="209" t="s">
        <v>1072</v>
      </c>
      <c r="Y457" s="7" t="s">
        <v>684</v>
      </c>
      <c r="Z457" s="7">
        <v>50</v>
      </c>
      <c r="AA457" s="7" t="s">
        <v>207</v>
      </c>
      <c r="AB457" s="7">
        <v>20</v>
      </c>
      <c r="AC457" s="7" t="s">
        <v>246</v>
      </c>
      <c r="AD457" s="7">
        <v>73</v>
      </c>
      <c r="AE457" s="210" t="s">
        <v>681</v>
      </c>
      <c r="AM457" s="129" t="s">
        <v>416</v>
      </c>
      <c r="AN457" s="504" t="s">
        <v>956</v>
      </c>
    </row>
    <row r="458" spans="24:40" x14ac:dyDescent="0.2">
      <c r="X458" s="209" t="s">
        <v>1071</v>
      </c>
      <c r="Y458" s="7" t="s">
        <v>683</v>
      </c>
      <c r="Z458" s="7">
        <v>50</v>
      </c>
      <c r="AA458" s="7" t="s">
        <v>207</v>
      </c>
      <c r="AB458" s="7">
        <v>20</v>
      </c>
      <c r="AC458" s="7" t="s">
        <v>246</v>
      </c>
      <c r="AD458" s="7">
        <v>73</v>
      </c>
      <c r="AE458" s="210" t="s">
        <v>681</v>
      </c>
      <c r="AM458" s="129" t="s">
        <v>740</v>
      </c>
      <c r="AN458" s="504" t="s">
        <v>1116</v>
      </c>
    </row>
    <row r="459" spans="24:40" x14ac:dyDescent="0.2">
      <c r="X459" s="209" t="s">
        <v>1070</v>
      </c>
      <c r="Y459" s="7" t="s">
        <v>682</v>
      </c>
      <c r="Z459" s="7">
        <v>50</v>
      </c>
      <c r="AA459" s="7" t="s">
        <v>207</v>
      </c>
      <c r="AB459" s="7">
        <v>20</v>
      </c>
      <c r="AC459" s="7" t="s">
        <v>246</v>
      </c>
      <c r="AD459" s="7">
        <v>73</v>
      </c>
      <c r="AE459" s="210" t="s">
        <v>681</v>
      </c>
      <c r="AM459" s="129" t="s">
        <v>676</v>
      </c>
      <c r="AN459" s="504" t="s">
        <v>1337</v>
      </c>
    </row>
    <row r="460" spans="24:40" x14ac:dyDescent="0.2">
      <c r="X460" s="209" t="s">
        <v>1073</v>
      </c>
      <c r="Y460" s="7" t="s">
        <v>686</v>
      </c>
      <c r="Z460" s="7">
        <v>50</v>
      </c>
      <c r="AA460" s="7" t="s">
        <v>207</v>
      </c>
      <c r="AB460" s="7">
        <v>20</v>
      </c>
      <c r="AC460" s="7" t="s">
        <v>246</v>
      </c>
      <c r="AD460" s="7">
        <v>74</v>
      </c>
      <c r="AE460" s="210" t="s">
        <v>685</v>
      </c>
      <c r="AM460" s="129" t="s">
        <v>480</v>
      </c>
      <c r="AN460" s="504" t="s">
        <v>979</v>
      </c>
    </row>
    <row r="461" spans="24:40" x14ac:dyDescent="0.2">
      <c r="X461" s="209" t="s">
        <v>1169</v>
      </c>
      <c r="Y461" s="7" t="s">
        <v>829</v>
      </c>
      <c r="Z461" s="7">
        <v>50</v>
      </c>
      <c r="AA461" s="7" t="s">
        <v>207</v>
      </c>
      <c r="AB461" s="7">
        <v>20</v>
      </c>
      <c r="AC461" s="7" t="s">
        <v>246</v>
      </c>
      <c r="AD461" s="7">
        <v>74</v>
      </c>
      <c r="AE461" s="210" t="s">
        <v>685</v>
      </c>
      <c r="AM461" s="129" t="s">
        <v>378</v>
      </c>
      <c r="AN461" s="504" t="s">
        <v>929</v>
      </c>
    </row>
    <row r="462" spans="24:40" x14ac:dyDescent="0.2">
      <c r="X462" s="209" t="s">
        <v>1075</v>
      </c>
      <c r="Y462" s="7" t="s">
        <v>688</v>
      </c>
      <c r="Z462" s="7">
        <v>50</v>
      </c>
      <c r="AA462" s="7" t="s">
        <v>207</v>
      </c>
      <c r="AB462" s="7">
        <v>20</v>
      </c>
      <c r="AC462" s="7" t="s">
        <v>246</v>
      </c>
      <c r="AD462" s="7">
        <v>74</v>
      </c>
      <c r="AE462" s="210" t="s">
        <v>685</v>
      </c>
      <c r="AM462" s="129" t="s">
        <v>663</v>
      </c>
      <c r="AN462" s="504" t="s">
        <v>1064</v>
      </c>
    </row>
    <row r="463" spans="24:40" x14ac:dyDescent="0.2">
      <c r="X463" s="209" t="s">
        <v>1074</v>
      </c>
      <c r="Y463" s="7" t="s">
        <v>687</v>
      </c>
      <c r="Z463" s="7">
        <v>50</v>
      </c>
      <c r="AA463" s="7" t="s">
        <v>207</v>
      </c>
      <c r="AB463" s="7">
        <v>20</v>
      </c>
      <c r="AC463" s="7" t="s">
        <v>246</v>
      </c>
      <c r="AD463" s="7">
        <v>74</v>
      </c>
      <c r="AE463" s="210" t="s">
        <v>685</v>
      </c>
      <c r="AM463" s="129" t="s">
        <v>595</v>
      </c>
      <c r="AN463" s="504" t="s">
        <v>1027</v>
      </c>
    </row>
    <row r="464" spans="24:40" x14ac:dyDescent="0.2">
      <c r="X464" s="209" t="s">
        <v>1154</v>
      </c>
      <c r="Y464" s="7" t="s">
        <v>806</v>
      </c>
      <c r="Z464" s="7">
        <v>56</v>
      </c>
      <c r="AA464" s="7" t="s">
        <v>146</v>
      </c>
      <c r="AB464" s="7">
        <v>21</v>
      </c>
      <c r="AC464" s="7" t="s">
        <v>804</v>
      </c>
      <c r="AD464" s="7">
        <v>971</v>
      </c>
      <c r="AE464" s="210" t="s">
        <v>146</v>
      </c>
      <c r="AM464" s="129" t="s">
        <v>441</v>
      </c>
      <c r="AN464" s="504" t="s">
        <v>1245</v>
      </c>
    </row>
    <row r="465" spans="24:40" x14ac:dyDescent="0.2">
      <c r="X465" s="209" t="s">
        <v>1540</v>
      </c>
      <c r="Y465" s="7" t="s">
        <v>1541</v>
      </c>
      <c r="Z465" s="7">
        <v>56</v>
      </c>
      <c r="AA465" s="7" t="s">
        <v>146</v>
      </c>
      <c r="AB465" s="7">
        <v>21</v>
      </c>
      <c r="AC465" s="7" t="s">
        <v>804</v>
      </c>
      <c r="AD465" s="7">
        <v>971</v>
      </c>
      <c r="AE465" s="210" t="s">
        <v>146</v>
      </c>
      <c r="AM465" s="129" t="s">
        <v>294</v>
      </c>
      <c r="AN465" s="504" t="s">
        <v>892</v>
      </c>
    </row>
    <row r="466" spans="24:40" x14ac:dyDescent="0.2">
      <c r="X466" s="209" t="s">
        <v>1164</v>
      </c>
      <c r="Y466" s="7" t="s">
        <v>822</v>
      </c>
      <c r="Z466" s="7">
        <v>63</v>
      </c>
      <c r="AA466" s="7" t="s">
        <v>819</v>
      </c>
      <c r="AB466" s="7">
        <v>22</v>
      </c>
      <c r="AC466" s="7" t="s">
        <v>820</v>
      </c>
      <c r="AD466" s="7">
        <v>98</v>
      </c>
      <c r="AE466" s="210" t="s">
        <v>821</v>
      </c>
      <c r="AM466" s="129" t="s">
        <v>589</v>
      </c>
      <c r="AN466" s="504" t="s">
        <v>1021</v>
      </c>
    </row>
    <row r="467" spans="24:40" x14ac:dyDescent="0.2">
      <c r="X467" s="209" t="s">
        <v>1163</v>
      </c>
      <c r="Y467" s="7" t="s">
        <v>818</v>
      </c>
      <c r="Z467" s="7">
        <v>63</v>
      </c>
      <c r="AA467" s="7" t="s">
        <v>819</v>
      </c>
      <c r="AB467" s="7">
        <v>22</v>
      </c>
      <c r="AC467" s="7" t="s">
        <v>820</v>
      </c>
      <c r="AD467" s="7">
        <v>98</v>
      </c>
      <c r="AE467" s="210" t="s">
        <v>821</v>
      </c>
      <c r="AM467" s="129" t="s">
        <v>590</v>
      </c>
      <c r="AN467" s="504" t="s">
        <v>1022</v>
      </c>
    </row>
    <row r="468" spans="24:40" x14ac:dyDescent="0.2">
      <c r="X468" s="209" t="s">
        <v>1166</v>
      </c>
      <c r="Y468" s="7" t="s">
        <v>824</v>
      </c>
      <c r="Z468" s="7">
        <v>63</v>
      </c>
      <c r="AA468" s="7" t="s">
        <v>819</v>
      </c>
      <c r="AB468" s="7">
        <v>22</v>
      </c>
      <c r="AC468" s="7" t="s">
        <v>820</v>
      </c>
      <c r="AD468" s="7">
        <v>98</v>
      </c>
      <c r="AE468" s="210" t="s">
        <v>821</v>
      </c>
      <c r="AM468" s="129" t="s">
        <v>814</v>
      </c>
      <c r="AN468" s="504" t="s">
        <v>1160</v>
      </c>
    </row>
    <row r="469" spans="24:40" x14ac:dyDescent="0.2">
      <c r="X469" s="209" t="s">
        <v>1167</v>
      </c>
      <c r="Y469" s="7" t="s">
        <v>825</v>
      </c>
      <c r="Z469" s="7">
        <v>63</v>
      </c>
      <c r="AA469" s="7" t="s">
        <v>819</v>
      </c>
      <c r="AB469" s="7">
        <v>22</v>
      </c>
      <c r="AC469" s="7" t="s">
        <v>820</v>
      </c>
      <c r="AD469" s="7">
        <v>98</v>
      </c>
      <c r="AE469" s="210" t="s">
        <v>821</v>
      </c>
      <c r="AM469" s="129" t="s">
        <v>562</v>
      </c>
      <c r="AN469" s="504" t="s">
        <v>1003</v>
      </c>
    </row>
    <row r="470" spans="24:40" x14ac:dyDescent="0.2">
      <c r="X470" s="209" t="s">
        <v>1165</v>
      </c>
      <c r="Y470" s="7" t="s">
        <v>823</v>
      </c>
      <c r="Z470" s="7">
        <v>63</v>
      </c>
      <c r="AA470" s="7" t="s">
        <v>819</v>
      </c>
      <c r="AB470" s="7">
        <v>22</v>
      </c>
      <c r="AC470" s="7" t="s">
        <v>820</v>
      </c>
      <c r="AD470" s="7">
        <v>98</v>
      </c>
      <c r="AE470" s="210" t="s">
        <v>821</v>
      </c>
      <c r="AM470" s="129" t="s">
        <v>257</v>
      </c>
      <c r="AN470" s="504" t="s">
        <v>1194</v>
      </c>
    </row>
    <row r="471" spans="24:40" x14ac:dyDescent="0.2">
      <c r="X471" s="209" t="s">
        <v>920</v>
      </c>
      <c r="Y471" s="7" t="s">
        <v>368</v>
      </c>
      <c r="Z471" s="7">
        <v>51</v>
      </c>
      <c r="AA471" s="7" t="s">
        <v>142</v>
      </c>
      <c r="AB471" s="7">
        <v>23</v>
      </c>
      <c r="AC471" s="7" t="s">
        <v>366</v>
      </c>
      <c r="AD471" s="7">
        <v>25</v>
      </c>
      <c r="AE471" s="210" t="s">
        <v>367</v>
      </c>
      <c r="AM471" s="129" t="s">
        <v>653</v>
      </c>
      <c r="AN471" s="504" t="s">
        <v>1327</v>
      </c>
    </row>
    <row r="472" spans="24:40" x14ac:dyDescent="0.2">
      <c r="X472" s="209" t="s">
        <v>923</v>
      </c>
      <c r="Y472" s="7" t="s">
        <v>371</v>
      </c>
      <c r="Z472" s="7">
        <v>51</v>
      </c>
      <c r="AA472" s="7" t="s">
        <v>142</v>
      </c>
      <c r="AB472" s="7">
        <v>23</v>
      </c>
      <c r="AC472" s="7" t="s">
        <v>366</v>
      </c>
      <c r="AD472" s="7">
        <v>25</v>
      </c>
      <c r="AE472" s="210" t="s">
        <v>367</v>
      </c>
      <c r="AM472" s="129" t="s">
        <v>214</v>
      </c>
      <c r="AN472" s="504" t="s">
        <v>851</v>
      </c>
    </row>
    <row r="473" spans="24:40" x14ac:dyDescent="0.2">
      <c r="X473" s="209" t="s">
        <v>922</v>
      </c>
      <c r="Y473" s="7" t="s">
        <v>370</v>
      </c>
      <c r="Z473" s="7">
        <v>51</v>
      </c>
      <c r="AA473" s="7" t="s">
        <v>142</v>
      </c>
      <c r="AB473" s="7">
        <v>23</v>
      </c>
      <c r="AC473" s="7" t="s">
        <v>366</v>
      </c>
      <c r="AD473" s="7">
        <v>25</v>
      </c>
      <c r="AE473" s="210" t="s">
        <v>367</v>
      </c>
      <c r="AM473" s="129" t="s">
        <v>323</v>
      </c>
      <c r="AN473" s="504" t="s">
        <v>1203</v>
      </c>
    </row>
    <row r="474" spans="24:40" x14ac:dyDescent="0.2">
      <c r="X474" s="209" t="s">
        <v>924</v>
      </c>
      <c r="Y474" s="7" t="s">
        <v>372</v>
      </c>
      <c r="Z474" s="7">
        <v>51</v>
      </c>
      <c r="AA474" s="7" t="s">
        <v>142</v>
      </c>
      <c r="AB474" s="7">
        <v>23</v>
      </c>
      <c r="AC474" s="7" t="s">
        <v>366</v>
      </c>
      <c r="AD474" s="7">
        <v>25</v>
      </c>
      <c r="AE474" s="210" t="s">
        <v>367</v>
      </c>
      <c r="AM474" s="129" t="s">
        <v>716</v>
      </c>
      <c r="AN474" s="504" t="s">
        <v>1096</v>
      </c>
    </row>
    <row r="475" spans="24:40" x14ac:dyDescent="0.2">
      <c r="X475" s="209" t="s">
        <v>921</v>
      </c>
      <c r="Y475" s="7" t="s">
        <v>369</v>
      </c>
      <c r="Z475" s="7">
        <v>51</v>
      </c>
      <c r="AA475" s="7" t="s">
        <v>142</v>
      </c>
      <c r="AB475" s="7">
        <v>23</v>
      </c>
      <c r="AC475" s="7" t="s">
        <v>366</v>
      </c>
      <c r="AD475" s="7">
        <v>25</v>
      </c>
      <c r="AE475" s="210" t="s">
        <v>367</v>
      </c>
      <c r="AM475" s="129" t="s">
        <v>816</v>
      </c>
      <c r="AN475" s="504" t="s">
        <v>1161</v>
      </c>
    </row>
    <row r="476" spans="24:40" x14ac:dyDescent="0.2">
      <c r="X476" s="209" t="s">
        <v>985</v>
      </c>
      <c r="Y476" s="7" t="s">
        <v>487</v>
      </c>
      <c r="Z476" s="7">
        <v>51</v>
      </c>
      <c r="AA476" s="7" t="s">
        <v>142</v>
      </c>
      <c r="AB476" s="7">
        <v>23</v>
      </c>
      <c r="AC476" s="7" t="s">
        <v>366</v>
      </c>
      <c r="AD476" s="7">
        <v>39</v>
      </c>
      <c r="AE476" s="210" t="s">
        <v>481</v>
      </c>
      <c r="AM476" s="129" t="s">
        <v>487</v>
      </c>
      <c r="AN476" s="504" t="s">
        <v>985</v>
      </c>
    </row>
    <row r="477" spans="24:40" x14ac:dyDescent="0.2">
      <c r="X477" s="209" t="s">
        <v>981</v>
      </c>
      <c r="Y477" s="7" t="s">
        <v>483</v>
      </c>
      <c r="Z477" s="7">
        <v>51</v>
      </c>
      <c r="AA477" s="7" t="s">
        <v>142</v>
      </c>
      <c r="AB477" s="7">
        <v>23</v>
      </c>
      <c r="AC477" s="7" t="s">
        <v>366</v>
      </c>
      <c r="AD477" s="7">
        <v>39</v>
      </c>
      <c r="AE477" s="210" t="s">
        <v>481</v>
      </c>
      <c r="AM477" s="129" t="s">
        <v>556</v>
      </c>
      <c r="AN477" s="504" t="s">
        <v>998</v>
      </c>
    </row>
    <row r="478" spans="24:40" x14ac:dyDescent="0.2">
      <c r="X478" s="209" t="s">
        <v>980</v>
      </c>
      <c r="Y478" s="7" t="s">
        <v>482</v>
      </c>
      <c r="Z478" s="7">
        <v>51</v>
      </c>
      <c r="AA478" s="7" t="s">
        <v>142</v>
      </c>
      <c r="AB478" s="7">
        <v>23</v>
      </c>
      <c r="AC478" s="7" t="s">
        <v>366</v>
      </c>
      <c r="AD478" s="7">
        <v>39</v>
      </c>
      <c r="AE478" s="210" t="s">
        <v>481</v>
      </c>
      <c r="AM478" s="129" t="s">
        <v>596</v>
      </c>
      <c r="AN478" s="504" t="s">
        <v>1028</v>
      </c>
    </row>
    <row r="479" spans="24:40" x14ac:dyDescent="0.2">
      <c r="X479" s="209" t="s">
        <v>984</v>
      </c>
      <c r="Y479" s="7" t="s">
        <v>486</v>
      </c>
      <c r="Z479" s="7">
        <v>51</v>
      </c>
      <c r="AA479" s="7" t="s">
        <v>142</v>
      </c>
      <c r="AB479" s="7">
        <v>23</v>
      </c>
      <c r="AC479" s="7" t="s">
        <v>366</v>
      </c>
      <c r="AD479" s="7">
        <v>39</v>
      </c>
      <c r="AE479" s="210" t="s">
        <v>481</v>
      </c>
      <c r="AM479" s="129" t="s">
        <v>470</v>
      </c>
      <c r="AN479" s="504" t="s">
        <v>1263</v>
      </c>
    </row>
    <row r="480" spans="24:40" x14ac:dyDescent="0.2">
      <c r="X480" s="209" t="s">
        <v>983</v>
      </c>
      <c r="Y480" s="7" t="s">
        <v>485</v>
      </c>
      <c r="Z480" s="7">
        <v>51</v>
      </c>
      <c r="AA480" s="7" t="s">
        <v>142</v>
      </c>
      <c r="AB480" s="7">
        <v>23</v>
      </c>
      <c r="AC480" s="7" t="s">
        <v>366</v>
      </c>
      <c r="AD480" s="7">
        <v>39</v>
      </c>
      <c r="AE480" s="210" t="s">
        <v>481</v>
      </c>
      <c r="AM480" s="129" t="s">
        <v>442</v>
      </c>
      <c r="AN480" s="504" t="s">
        <v>1246</v>
      </c>
    </row>
    <row r="481" spans="24:40" x14ac:dyDescent="0.2">
      <c r="X481" s="209" t="s">
        <v>982</v>
      </c>
      <c r="Y481" s="7" t="s">
        <v>484</v>
      </c>
      <c r="Z481" s="7">
        <v>51</v>
      </c>
      <c r="AA481" s="7" t="s">
        <v>142</v>
      </c>
      <c r="AB481" s="7">
        <v>23</v>
      </c>
      <c r="AC481" s="7" t="s">
        <v>366</v>
      </c>
      <c r="AD481" s="7">
        <v>39</v>
      </c>
      <c r="AE481" s="210" t="s">
        <v>481</v>
      </c>
      <c r="AM481" s="129" t="s">
        <v>417</v>
      </c>
      <c r="AN481" s="504" t="s">
        <v>957</v>
      </c>
    </row>
    <row r="482" spans="24:40" x14ac:dyDescent="0.2">
      <c r="X482" s="209" t="s">
        <v>1068</v>
      </c>
      <c r="Y482" s="7" t="s">
        <v>668</v>
      </c>
      <c r="Z482" s="7">
        <v>51</v>
      </c>
      <c r="AA482" s="7" t="s">
        <v>142</v>
      </c>
      <c r="AB482" s="7">
        <v>23</v>
      </c>
      <c r="AC482" s="7" t="s">
        <v>366</v>
      </c>
      <c r="AD482" s="7">
        <v>70</v>
      </c>
      <c r="AE482" s="210" t="s">
        <v>665</v>
      </c>
      <c r="AM482" s="129" t="s">
        <v>771</v>
      </c>
      <c r="AN482" s="504" t="s">
        <v>1132</v>
      </c>
    </row>
    <row r="483" spans="24:40" x14ac:dyDescent="0.2">
      <c r="X483" s="209" t="s">
        <v>1067</v>
      </c>
      <c r="Y483" s="7" t="s">
        <v>667</v>
      </c>
      <c r="Z483" s="7">
        <v>51</v>
      </c>
      <c r="AA483" s="7" t="s">
        <v>142</v>
      </c>
      <c r="AB483" s="7">
        <v>23</v>
      </c>
      <c r="AC483" s="7" t="s">
        <v>366</v>
      </c>
      <c r="AD483" s="7">
        <v>70</v>
      </c>
      <c r="AE483" s="210" t="s">
        <v>665</v>
      </c>
      <c r="AM483" s="129" t="s">
        <v>602</v>
      </c>
      <c r="AN483" s="504" t="s">
        <v>1033</v>
      </c>
    </row>
    <row r="484" spans="24:40" x14ac:dyDescent="0.2">
      <c r="X484" s="209" t="s">
        <v>1066</v>
      </c>
      <c r="Y484" s="7" t="s">
        <v>666</v>
      </c>
      <c r="Z484" s="7">
        <v>51</v>
      </c>
      <c r="AA484" s="7" t="s">
        <v>142</v>
      </c>
      <c r="AB484" s="7">
        <v>23</v>
      </c>
      <c r="AC484" s="7" t="s">
        <v>366</v>
      </c>
      <c r="AD484" s="7">
        <v>70</v>
      </c>
      <c r="AE484" s="210" t="s">
        <v>665</v>
      </c>
      <c r="AM484" s="129" t="s">
        <v>333</v>
      </c>
      <c r="AN484" s="504" t="s">
        <v>913</v>
      </c>
    </row>
    <row r="485" spans="24:40" x14ac:dyDescent="0.2">
      <c r="X485" s="209" t="s">
        <v>1069</v>
      </c>
      <c r="Y485" s="7" t="s">
        <v>669</v>
      </c>
      <c r="Z485" s="7">
        <v>51</v>
      </c>
      <c r="AA485" s="7" t="s">
        <v>142</v>
      </c>
      <c r="AB485" s="7">
        <v>23</v>
      </c>
      <c r="AC485" s="7" t="s">
        <v>366</v>
      </c>
      <c r="AD485" s="7">
        <v>70</v>
      </c>
      <c r="AE485" s="210" t="s">
        <v>665</v>
      </c>
      <c r="AM485" s="129" t="s">
        <v>244</v>
      </c>
      <c r="AN485" s="504" t="s">
        <v>1191</v>
      </c>
    </row>
    <row r="486" spans="24:40" x14ac:dyDescent="0.2">
      <c r="X486" s="209" t="s">
        <v>1179</v>
      </c>
      <c r="Y486" s="7" t="s">
        <v>844</v>
      </c>
      <c r="Z486" s="7">
        <v>51</v>
      </c>
      <c r="AA486" s="7" t="s">
        <v>142</v>
      </c>
      <c r="AB486" s="7">
        <v>23</v>
      </c>
      <c r="AC486" s="7" t="s">
        <v>366</v>
      </c>
      <c r="AD486" s="7">
        <v>70</v>
      </c>
      <c r="AE486" s="210" t="s">
        <v>665</v>
      </c>
      <c r="AM486" s="129" t="s">
        <v>664</v>
      </c>
      <c r="AN486" s="504" t="s">
        <v>1065</v>
      </c>
    </row>
    <row r="487" spans="24:40" x14ac:dyDescent="0.2">
      <c r="X487" s="209" t="s">
        <v>1151</v>
      </c>
      <c r="Y487" s="7" t="s">
        <v>802</v>
      </c>
      <c r="Z487" s="7">
        <v>60</v>
      </c>
      <c r="AA487" s="7" t="s">
        <v>800</v>
      </c>
      <c r="AB487" s="7">
        <v>24</v>
      </c>
      <c r="AC487" s="7" t="s">
        <v>801</v>
      </c>
      <c r="AD487" s="7">
        <v>972</v>
      </c>
      <c r="AE487" s="210" t="s">
        <v>800</v>
      </c>
      <c r="AM487" s="129" t="s">
        <v>616</v>
      </c>
      <c r="AN487" s="504" t="s">
        <v>92</v>
      </c>
    </row>
    <row r="488" spans="24:40" x14ac:dyDescent="0.2">
      <c r="X488" s="209" t="s">
        <v>1150</v>
      </c>
      <c r="Y488" s="7" t="s">
        <v>799</v>
      </c>
      <c r="Z488" s="7">
        <v>60</v>
      </c>
      <c r="AA488" s="7" t="s">
        <v>800</v>
      </c>
      <c r="AB488" s="7">
        <v>24</v>
      </c>
      <c r="AC488" s="7" t="s">
        <v>801</v>
      </c>
      <c r="AD488" s="7">
        <v>972</v>
      </c>
      <c r="AE488" s="210" t="s">
        <v>800</v>
      </c>
      <c r="AM488" s="129" t="s">
        <v>817</v>
      </c>
      <c r="AN488" s="504" t="s">
        <v>1162</v>
      </c>
    </row>
    <row r="489" spans="24:40" x14ac:dyDescent="0.2">
      <c r="X489" s="209" t="s">
        <v>1158</v>
      </c>
      <c r="Y489" s="7" t="s">
        <v>812</v>
      </c>
      <c r="Z489" s="7">
        <v>60</v>
      </c>
      <c r="AA489" s="7" t="s">
        <v>800</v>
      </c>
      <c r="AB489" s="7">
        <v>24</v>
      </c>
      <c r="AC489" s="7" t="s">
        <v>801</v>
      </c>
      <c r="AD489" s="7">
        <v>972</v>
      </c>
      <c r="AE489" s="210" t="s">
        <v>800</v>
      </c>
      <c r="AM489" s="129" t="s">
        <v>231</v>
      </c>
      <c r="AN489" s="504" t="s">
        <v>1186</v>
      </c>
    </row>
    <row r="490" spans="24:40" x14ac:dyDescent="0.2">
      <c r="X490" s="209" t="s">
        <v>1152</v>
      </c>
      <c r="Y490" s="7" t="s">
        <v>803</v>
      </c>
      <c r="Z490" s="7">
        <v>60</v>
      </c>
      <c r="AA490" s="7" t="s">
        <v>800</v>
      </c>
      <c r="AB490" s="7">
        <v>24</v>
      </c>
      <c r="AC490" s="7" t="s">
        <v>801</v>
      </c>
      <c r="AD490" s="7">
        <v>972</v>
      </c>
      <c r="AE490" s="210" t="s">
        <v>800</v>
      </c>
      <c r="AM490" s="129" t="s">
        <v>405</v>
      </c>
      <c r="AN490" s="504" t="s">
        <v>946</v>
      </c>
    </row>
    <row r="491" spans="24:40" x14ac:dyDescent="0.2">
      <c r="X491" s="209" t="s">
        <v>1162</v>
      </c>
      <c r="Y491" s="7" t="s">
        <v>817</v>
      </c>
      <c r="Z491" s="7">
        <v>60</v>
      </c>
      <c r="AA491" s="7" t="s">
        <v>800</v>
      </c>
      <c r="AB491" s="7">
        <v>24</v>
      </c>
      <c r="AC491" s="7" t="s">
        <v>801</v>
      </c>
      <c r="AD491" s="7">
        <v>972</v>
      </c>
      <c r="AE491" s="210" t="s">
        <v>800</v>
      </c>
      <c r="AM491" s="129" t="s">
        <v>263</v>
      </c>
      <c r="AN491" s="504" t="s">
        <v>1197</v>
      </c>
    </row>
    <row r="492" spans="24:40" x14ac:dyDescent="0.2">
      <c r="X492" s="209" t="s">
        <v>1159</v>
      </c>
      <c r="Y492" s="7" t="s">
        <v>813</v>
      </c>
      <c r="Z492" s="7">
        <v>60</v>
      </c>
      <c r="AA492" s="7" t="s">
        <v>800</v>
      </c>
      <c r="AB492" s="7">
        <v>24</v>
      </c>
      <c r="AC492" s="7" t="s">
        <v>801</v>
      </c>
      <c r="AD492" s="7">
        <v>972</v>
      </c>
      <c r="AE492" s="210" t="s">
        <v>800</v>
      </c>
      <c r="AM492" s="129" t="s">
        <v>334</v>
      </c>
      <c r="AN492" s="504" t="s">
        <v>914</v>
      </c>
    </row>
    <row r="493" spans="24:40" x14ac:dyDescent="0.2">
      <c r="X493" s="209" t="s">
        <v>1157</v>
      </c>
      <c r="Y493" s="7" t="s">
        <v>811</v>
      </c>
      <c r="Z493" s="7">
        <v>57</v>
      </c>
      <c r="AA493" s="7" t="s">
        <v>797</v>
      </c>
      <c r="AB493" s="7">
        <v>25</v>
      </c>
      <c r="AC493" s="7" t="s">
        <v>798</v>
      </c>
      <c r="AD493" s="7">
        <v>973</v>
      </c>
      <c r="AE493" s="210" t="s">
        <v>797</v>
      </c>
      <c r="AM493" s="129" t="s">
        <v>335</v>
      </c>
      <c r="AN493" s="504" t="s">
        <v>915</v>
      </c>
    </row>
    <row r="494" spans="24:40" x14ac:dyDescent="0.2">
      <c r="X494" s="209" t="s">
        <v>1153</v>
      </c>
      <c r="Y494" s="7" t="s">
        <v>805</v>
      </c>
      <c r="Z494" s="7">
        <v>57</v>
      </c>
      <c r="AA494" s="7" t="s">
        <v>797</v>
      </c>
      <c r="AB494" s="7">
        <v>25</v>
      </c>
      <c r="AC494" s="7" t="s">
        <v>798</v>
      </c>
      <c r="AD494" s="7">
        <v>973</v>
      </c>
      <c r="AE494" s="210" t="s">
        <v>797</v>
      </c>
      <c r="AM494" s="129" t="s">
        <v>513</v>
      </c>
      <c r="AN494" s="504" t="s">
        <v>989</v>
      </c>
    </row>
    <row r="495" spans="24:40" x14ac:dyDescent="0.2">
      <c r="X495" s="209" t="s">
        <v>1156</v>
      </c>
      <c r="Y495" s="7" t="s">
        <v>810</v>
      </c>
      <c r="Z495" s="7">
        <v>57</v>
      </c>
      <c r="AA495" s="7" t="s">
        <v>797</v>
      </c>
      <c r="AB495" s="7">
        <v>25</v>
      </c>
      <c r="AC495" s="7" t="s">
        <v>798</v>
      </c>
      <c r="AD495" s="7">
        <v>973</v>
      </c>
      <c r="AE495" s="210" t="s">
        <v>797</v>
      </c>
      <c r="AM495" s="129" t="s">
        <v>658</v>
      </c>
      <c r="AN495" s="504" t="s">
        <v>1331</v>
      </c>
    </row>
    <row r="496" spans="24:40" x14ac:dyDescent="0.2">
      <c r="X496" s="209" t="s">
        <v>910</v>
      </c>
      <c r="Y496" s="7" t="s">
        <v>840</v>
      </c>
      <c r="Z496" s="7">
        <v>54</v>
      </c>
      <c r="AA496" s="7" t="s">
        <v>159</v>
      </c>
      <c r="AB496" s="7">
        <v>26</v>
      </c>
      <c r="AC496" s="7" t="s">
        <v>325</v>
      </c>
      <c r="AD496" s="7">
        <v>20</v>
      </c>
      <c r="AE496" s="210" t="s">
        <v>326</v>
      </c>
      <c r="AM496" s="129" t="s">
        <v>756</v>
      </c>
      <c r="AN496" s="504" t="s">
        <v>1351</v>
      </c>
    </row>
    <row r="497" spans="24:40" x14ac:dyDescent="0.2">
      <c r="X497" s="209" t="s">
        <v>913</v>
      </c>
      <c r="Y497" s="7" t="s">
        <v>333</v>
      </c>
      <c r="Z497" s="7">
        <v>54</v>
      </c>
      <c r="AA497" s="7" t="s">
        <v>159</v>
      </c>
      <c r="AB497" s="7">
        <v>26</v>
      </c>
      <c r="AC497" s="7" t="s">
        <v>325</v>
      </c>
      <c r="AD497" s="7">
        <v>20</v>
      </c>
      <c r="AE497" s="210" t="s">
        <v>326</v>
      </c>
      <c r="AM497" s="129" t="s">
        <v>717</v>
      </c>
      <c r="AN497" s="504" t="s">
        <v>1097</v>
      </c>
    </row>
    <row r="498" spans="24:40" x14ac:dyDescent="0.2">
      <c r="X498" s="209" t="s">
        <v>908</v>
      </c>
      <c r="Y498" s="7" t="s">
        <v>329</v>
      </c>
      <c r="Z498" s="7">
        <v>54</v>
      </c>
      <c r="AA498" s="7" t="s">
        <v>159</v>
      </c>
      <c r="AB498" s="7">
        <v>26</v>
      </c>
      <c r="AC498" s="7" t="s">
        <v>325</v>
      </c>
      <c r="AD498" s="7">
        <v>20</v>
      </c>
      <c r="AE498" s="210" t="s">
        <v>326</v>
      </c>
      <c r="AM498" s="129" t="s">
        <v>514</v>
      </c>
      <c r="AN498" s="504" t="s">
        <v>990</v>
      </c>
    </row>
    <row r="499" spans="24:40" x14ac:dyDescent="0.2">
      <c r="X499" s="209" t="s">
        <v>909</v>
      </c>
      <c r="Y499" s="7" t="s">
        <v>330</v>
      </c>
      <c r="Z499" s="7">
        <v>54</v>
      </c>
      <c r="AA499" s="7" t="s">
        <v>159</v>
      </c>
      <c r="AB499" s="7">
        <v>26</v>
      </c>
      <c r="AC499" s="7" t="s">
        <v>325</v>
      </c>
      <c r="AD499" s="7">
        <v>20</v>
      </c>
      <c r="AE499" s="210" t="s">
        <v>326</v>
      </c>
      <c r="AM499" s="129" t="s">
        <v>379</v>
      </c>
      <c r="AN499" s="504" t="s">
        <v>930</v>
      </c>
    </row>
    <row r="500" spans="24:40" x14ac:dyDescent="0.2">
      <c r="X500" s="209" t="s">
        <v>914</v>
      </c>
      <c r="Y500" s="7" t="s">
        <v>334</v>
      </c>
      <c r="Z500" s="7">
        <v>54</v>
      </c>
      <c r="AA500" s="7" t="s">
        <v>159</v>
      </c>
      <c r="AB500" s="7">
        <v>26</v>
      </c>
      <c r="AC500" s="7" t="s">
        <v>325</v>
      </c>
      <c r="AD500" s="7">
        <v>20</v>
      </c>
      <c r="AE500" s="210" t="s">
        <v>326</v>
      </c>
      <c r="AM500" s="129" t="s">
        <v>620</v>
      </c>
      <c r="AN500" s="504" t="s">
        <v>1313</v>
      </c>
    </row>
    <row r="501" spans="24:40" x14ac:dyDescent="0.2">
      <c r="X501" s="209" t="s">
        <v>907</v>
      </c>
      <c r="Y501" s="7" t="s">
        <v>328</v>
      </c>
      <c r="Z501" s="7">
        <v>54</v>
      </c>
      <c r="AA501" s="7" t="s">
        <v>159</v>
      </c>
      <c r="AB501" s="7">
        <v>26</v>
      </c>
      <c r="AC501" s="7" t="s">
        <v>325</v>
      </c>
      <c r="AD501" s="7">
        <v>20</v>
      </c>
      <c r="AE501" s="210" t="s">
        <v>326</v>
      </c>
      <c r="AM501" s="129" t="s">
        <v>647</v>
      </c>
      <c r="AN501" s="504" t="s">
        <v>1059</v>
      </c>
    </row>
    <row r="502" spans="24:40" x14ac:dyDescent="0.2">
      <c r="X502" s="209" t="s">
        <v>911</v>
      </c>
      <c r="Y502" s="7" t="s">
        <v>331</v>
      </c>
      <c r="Z502" s="7">
        <v>54</v>
      </c>
      <c r="AA502" s="7" t="s">
        <v>159</v>
      </c>
      <c r="AB502" s="7">
        <v>26</v>
      </c>
      <c r="AC502" s="7" t="s">
        <v>325</v>
      </c>
      <c r="AD502" s="7">
        <v>20</v>
      </c>
      <c r="AE502" s="210" t="s">
        <v>326</v>
      </c>
      <c r="AM502" s="129" t="s">
        <v>371</v>
      </c>
      <c r="AN502" s="504" t="s">
        <v>923</v>
      </c>
    </row>
    <row r="503" spans="24:40" x14ac:dyDescent="0.2">
      <c r="X503" s="209" t="s">
        <v>906</v>
      </c>
      <c r="Y503" s="7" t="s">
        <v>327</v>
      </c>
      <c r="Z503" s="7">
        <v>54</v>
      </c>
      <c r="AA503" s="7" t="s">
        <v>159</v>
      </c>
      <c r="AB503" s="7">
        <v>26</v>
      </c>
      <c r="AC503" s="7" t="s">
        <v>325</v>
      </c>
      <c r="AD503" s="7">
        <v>20</v>
      </c>
      <c r="AE503" s="210" t="s">
        <v>326</v>
      </c>
      <c r="AM503" s="129" t="s">
        <v>324</v>
      </c>
      <c r="AN503" s="504" t="s">
        <v>1204</v>
      </c>
    </row>
    <row r="504" spans="24:40" x14ac:dyDescent="0.2">
      <c r="X504" s="209" t="s">
        <v>917</v>
      </c>
      <c r="Y504" s="7" t="s">
        <v>337</v>
      </c>
      <c r="Z504" s="7">
        <v>54</v>
      </c>
      <c r="AA504" s="7" t="s">
        <v>159</v>
      </c>
      <c r="AB504" s="7">
        <v>26</v>
      </c>
      <c r="AC504" s="7" t="s">
        <v>325</v>
      </c>
      <c r="AD504" s="7">
        <v>20</v>
      </c>
      <c r="AE504" s="210" t="s">
        <v>326</v>
      </c>
      <c r="AM504" s="129" t="s">
        <v>372</v>
      </c>
      <c r="AN504" s="504" t="s">
        <v>924</v>
      </c>
    </row>
    <row r="505" spans="24:40" x14ac:dyDescent="0.2">
      <c r="X505" s="209" t="s">
        <v>915</v>
      </c>
      <c r="Y505" s="7" t="s">
        <v>335</v>
      </c>
      <c r="Z505" s="7">
        <v>54</v>
      </c>
      <c r="AA505" s="7" t="s">
        <v>159</v>
      </c>
      <c r="AB505" s="7">
        <v>26</v>
      </c>
      <c r="AC505" s="7" t="s">
        <v>325</v>
      </c>
      <c r="AD505" s="7">
        <v>20</v>
      </c>
      <c r="AE505" s="210" t="s">
        <v>326</v>
      </c>
      <c r="AM505" s="129" t="s">
        <v>424</v>
      </c>
      <c r="AN505" s="504" t="s">
        <v>963</v>
      </c>
    </row>
    <row r="506" spans="24:40" x14ac:dyDescent="0.2">
      <c r="X506" s="209" t="s">
        <v>916</v>
      </c>
      <c r="Y506" s="7" t="s">
        <v>336</v>
      </c>
      <c r="Z506" s="7">
        <v>54</v>
      </c>
      <c r="AA506" s="7" t="s">
        <v>159</v>
      </c>
      <c r="AB506" s="7">
        <v>26</v>
      </c>
      <c r="AC506" s="7" t="s">
        <v>325</v>
      </c>
      <c r="AD506" s="7">
        <v>20</v>
      </c>
      <c r="AE506" s="210" t="s">
        <v>326</v>
      </c>
      <c r="AM506" s="129" t="s">
        <v>532</v>
      </c>
      <c r="AN506" s="504" t="s">
        <v>1294</v>
      </c>
    </row>
    <row r="507" spans="24:40" x14ac:dyDescent="0.2">
      <c r="X507" s="209" t="s">
        <v>912</v>
      </c>
      <c r="Y507" s="7" t="s">
        <v>332</v>
      </c>
      <c r="Z507" s="7">
        <v>54</v>
      </c>
      <c r="AA507" s="7" t="s">
        <v>159</v>
      </c>
      <c r="AB507" s="7">
        <v>26</v>
      </c>
      <c r="AC507" s="7" t="s">
        <v>325</v>
      </c>
      <c r="AD507" s="7">
        <v>20</v>
      </c>
      <c r="AE507" s="210" t="s">
        <v>326</v>
      </c>
      <c r="AM507" s="129" t="s">
        <v>443</v>
      </c>
      <c r="AN507" s="504" t="s">
        <v>1247</v>
      </c>
    </row>
    <row r="508" spans="24:40" x14ac:dyDescent="0.2">
      <c r="X508" s="209" t="s">
        <v>919</v>
      </c>
      <c r="Y508" s="7" t="s">
        <v>356</v>
      </c>
      <c r="Z508" s="7">
        <v>62</v>
      </c>
      <c r="AA508" s="7" t="s">
        <v>150</v>
      </c>
      <c r="AB508" s="7">
        <v>27</v>
      </c>
      <c r="AC508" s="7" t="s">
        <v>303</v>
      </c>
      <c r="AD508" s="7">
        <v>23</v>
      </c>
      <c r="AE508" s="210" t="s">
        <v>355</v>
      </c>
      <c r="AM508" s="129" t="s">
        <v>295</v>
      </c>
      <c r="AN508" s="504" t="s">
        <v>893</v>
      </c>
    </row>
    <row r="509" spans="24:40" x14ac:dyDescent="0.2">
      <c r="X509" s="209" t="s">
        <v>918</v>
      </c>
      <c r="Y509" s="7" t="s">
        <v>354</v>
      </c>
      <c r="Z509" s="7">
        <v>62</v>
      </c>
      <c r="AA509" s="7" t="s">
        <v>150</v>
      </c>
      <c r="AB509" s="7">
        <v>27</v>
      </c>
      <c r="AC509" s="7" t="s">
        <v>303</v>
      </c>
      <c r="AD509" s="7">
        <v>23</v>
      </c>
      <c r="AE509" s="210" t="s">
        <v>355</v>
      </c>
      <c r="AM509" s="129" t="s">
        <v>546</v>
      </c>
      <c r="AN509" s="504" t="s">
        <v>1302</v>
      </c>
    </row>
    <row r="510" spans="24:40" x14ac:dyDescent="0.2">
      <c r="X510" s="209" t="s">
        <v>1129</v>
      </c>
      <c r="Y510" s="7" t="s">
        <v>767</v>
      </c>
      <c r="Z510" s="7">
        <v>62</v>
      </c>
      <c r="AA510" s="7" t="s">
        <v>150</v>
      </c>
      <c r="AB510" s="7">
        <v>27</v>
      </c>
      <c r="AC510" s="7" t="s">
        <v>303</v>
      </c>
      <c r="AD510" s="7">
        <v>87</v>
      </c>
      <c r="AE510" s="210" t="s">
        <v>764</v>
      </c>
      <c r="AM510" s="129" t="s">
        <v>718</v>
      </c>
      <c r="AN510" s="504" t="s">
        <v>1098</v>
      </c>
    </row>
    <row r="511" spans="24:40" x14ac:dyDescent="0.2">
      <c r="X511" s="209" t="s">
        <v>1128</v>
      </c>
      <c r="Y511" s="7" t="s">
        <v>766</v>
      </c>
      <c r="Z511" s="7">
        <v>62</v>
      </c>
      <c r="AA511" s="7" t="s">
        <v>150</v>
      </c>
      <c r="AB511" s="7">
        <v>27</v>
      </c>
      <c r="AC511" s="7" t="s">
        <v>303</v>
      </c>
      <c r="AD511" s="7">
        <v>87</v>
      </c>
      <c r="AE511" s="210" t="s">
        <v>764</v>
      </c>
      <c r="AM511" s="129" t="s">
        <v>444</v>
      </c>
      <c r="AN511" s="504" t="s">
        <v>1248</v>
      </c>
    </row>
    <row r="512" spans="24:40" x14ac:dyDescent="0.2">
      <c r="X512" s="209" t="s">
        <v>1127</v>
      </c>
      <c r="Y512" s="7" t="s">
        <v>765</v>
      </c>
      <c r="Z512" s="7">
        <v>62</v>
      </c>
      <c r="AA512" s="7" t="s">
        <v>150</v>
      </c>
      <c r="AB512" s="7">
        <v>27</v>
      </c>
      <c r="AC512" s="7" t="s">
        <v>303</v>
      </c>
      <c r="AD512" s="7">
        <v>87</v>
      </c>
      <c r="AE512" s="210" t="s">
        <v>764</v>
      </c>
      <c r="AM512" s="129" t="s">
        <v>835</v>
      </c>
      <c r="AN512" s="504" t="s">
        <v>1357</v>
      </c>
    </row>
    <row r="513" spans="24:40" x14ac:dyDescent="0.2">
      <c r="X513" s="209" t="s">
        <v>1130</v>
      </c>
      <c r="Y513" s="7" t="s">
        <v>768</v>
      </c>
      <c r="Z513" s="7">
        <v>62</v>
      </c>
      <c r="AA513" s="7" t="s">
        <v>150</v>
      </c>
      <c r="AB513" s="7">
        <v>27</v>
      </c>
      <c r="AC513" s="7" t="s">
        <v>303</v>
      </c>
      <c r="AD513" s="7">
        <v>87</v>
      </c>
      <c r="AE513" s="210" t="s">
        <v>764</v>
      </c>
      <c r="AM513" s="129" t="s">
        <v>500</v>
      </c>
      <c r="AN513" s="504" t="s">
        <v>1275</v>
      </c>
    </row>
    <row r="514" spans="24:40" x14ac:dyDescent="0.2">
      <c r="X514" s="209" t="s">
        <v>1131</v>
      </c>
      <c r="Y514" s="7" t="s">
        <v>769</v>
      </c>
      <c r="Z514" s="7">
        <v>62</v>
      </c>
      <c r="AA514" s="7" t="s">
        <v>150</v>
      </c>
      <c r="AB514" s="7">
        <v>27</v>
      </c>
      <c r="AC514" s="7" t="s">
        <v>303</v>
      </c>
      <c r="AD514" s="7">
        <v>87</v>
      </c>
      <c r="AE514" s="210" t="s">
        <v>764</v>
      </c>
      <c r="AM514" s="129" t="s">
        <v>336</v>
      </c>
      <c r="AN514" s="504" t="s">
        <v>916</v>
      </c>
    </row>
    <row r="515" spans="24:40" x14ac:dyDescent="0.2">
      <c r="X515" s="209" t="s">
        <v>1149</v>
      </c>
      <c r="Y515" s="7" t="s">
        <v>794</v>
      </c>
      <c r="Z515" s="7">
        <v>67</v>
      </c>
      <c r="AA515" s="7" t="s">
        <v>795</v>
      </c>
      <c r="AB515" s="7">
        <v>28</v>
      </c>
      <c r="AC515" s="7" t="s">
        <v>796</v>
      </c>
      <c r="AD515" s="7">
        <v>974</v>
      </c>
      <c r="AE515" s="210" t="s">
        <v>795</v>
      </c>
      <c r="AM515" s="129" t="s">
        <v>793</v>
      </c>
      <c r="AN515" s="504" t="s">
        <v>1148</v>
      </c>
    </row>
    <row r="516" spans="24:40" x14ac:dyDescent="0.2">
      <c r="X516" s="209" t="s">
        <v>1155</v>
      </c>
      <c r="Y516" s="7" t="s">
        <v>807</v>
      </c>
      <c r="Z516" s="7">
        <v>67</v>
      </c>
      <c r="AA516" s="7" t="s">
        <v>795</v>
      </c>
      <c r="AB516" s="7">
        <v>28</v>
      </c>
      <c r="AC516" s="7" t="s">
        <v>796</v>
      </c>
      <c r="AD516" s="7">
        <v>974</v>
      </c>
      <c r="AE516" s="210" t="s">
        <v>795</v>
      </c>
      <c r="AM516" s="129" t="s">
        <v>387</v>
      </c>
      <c r="AN516" s="504" t="s">
        <v>937</v>
      </c>
    </row>
    <row r="517" spans="24:40" x14ac:dyDescent="0.2">
      <c r="X517" s="209" t="s">
        <v>1161</v>
      </c>
      <c r="Y517" s="7" t="s">
        <v>816</v>
      </c>
      <c r="Z517" s="7">
        <v>67</v>
      </c>
      <c r="AA517" s="7" t="s">
        <v>795</v>
      </c>
      <c r="AB517" s="7">
        <v>28</v>
      </c>
      <c r="AC517" s="7" t="s">
        <v>796</v>
      </c>
      <c r="AD517" s="7">
        <v>974</v>
      </c>
      <c r="AE517" s="210" t="s">
        <v>795</v>
      </c>
      <c r="AM517" s="129" t="s">
        <v>508</v>
      </c>
      <c r="AN517" s="504" t="s">
        <v>1282</v>
      </c>
    </row>
    <row r="518" spans="24:40" ht="13.5" thickBot="1" x14ac:dyDescent="0.25">
      <c r="X518" s="209" t="s">
        <v>1171</v>
      </c>
      <c r="Y518" s="7" t="s">
        <v>832</v>
      </c>
      <c r="Z518" s="7">
        <v>67</v>
      </c>
      <c r="AA518" s="7" t="s">
        <v>795</v>
      </c>
      <c r="AB518" s="7">
        <v>28</v>
      </c>
      <c r="AC518" s="7" t="s">
        <v>796</v>
      </c>
      <c r="AD518" s="7">
        <v>974</v>
      </c>
      <c r="AE518" s="210" t="s">
        <v>795</v>
      </c>
      <c r="AM518" s="500" t="s">
        <v>337</v>
      </c>
      <c r="AN518" s="505" t="s">
        <v>917</v>
      </c>
    </row>
    <row r="519" spans="24:40" ht="13.5" thickBot="1" x14ac:dyDescent="0.25">
      <c r="X519" s="211" t="s">
        <v>1160</v>
      </c>
      <c r="Y519" s="212" t="s">
        <v>814</v>
      </c>
      <c r="Z519" s="212">
        <v>69</v>
      </c>
      <c r="AA519" s="212" t="s">
        <v>815</v>
      </c>
      <c r="AB519" s="212">
        <v>30</v>
      </c>
      <c r="AC519" s="212" t="s">
        <v>808</v>
      </c>
      <c r="AD519" s="212">
        <v>975</v>
      </c>
      <c r="AE519" s="213" t="s">
        <v>809</v>
      </c>
    </row>
  </sheetData>
  <sortState ref="AO2:AP518">
    <sortCondition ref="AP2:AP518"/>
  </sortState>
  <dataValidations count="1">
    <dataValidation type="list" allowBlank="1" showInputMessage="1" showErrorMessage="1" sqref="AG1:AH4">
      <formula1>$AG$1:$AG$4</formula1>
    </dataValidation>
  </dataValidations>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C59"/>
  <sheetViews>
    <sheetView topLeftCell="A19" workbookViewId="0">
      <selection activeCell="B18" sqref="B18"/>
    </sheetView>
  </sheetViews>
  <sheetFormatPr baseColWidth="10" defaultColWidth="11.42578125" defaultRowHeight="15" x14ac:dyDescent="0.25"/>
  <cols>
    <col min="1" max="1" width="47.5703125" style="354" customWidth="1"/>
    <col min="2" max="2" width="40.7109375" style="342" customWidth="1"/>
    <col min="3" max="3" width="27.7109375" style="341" customWidth="1"/>
    <col min="4" max="4" width="23.42578125" style="341" customWidth="1"/>
    <col min="5" max="5" width="25.85546875" style="341" customWidth="1"/>
    <col min="6" max="6" width="17.140625" style="341" customWidth="1"/>
    <col min="7" max="7" width="19.5703125" style="341" customWidth="1"/>
    <col min="8" max="8" width="16.5703125" style="341" customWidth="1"/>
    <col min="9" max="16384" width="11.42578125" style="341"/>
  </cols>
  <sheetData>
    <row r="1" spans="1:3" x14ac:dyDescent="0.25">
      <c r="A1" s="354" t="s">
        <v>90</v>
      </c>
    </row>
    <row r="2" spans="1:3" x14ac:dyDescent="0.25">
      <c r="A2" s="354" t="s">
        <v>91</v>
      </c>
    </row>
    <row r="3" spans="1:3" x14ac:dyDescent="0.25">
      <c r="A3" s="354" t="s">
        <v>187</v>
      </c>
    </row>
    <row r="4" spans="1:3" x14ac:dyDescent="0.25">
      <c r="A4" s="354" t="s">
        <v>161</v>
      </c>
      <c r="B4" s="489" t="str">
        <f>IF(i_region&lt;&gt;"Choisir…","FF "&amp;i_annee_formation&amp;" "&amp;region&amp;" "&amp;i_num_formation&amp;" "&amp;i_type_formation&amp;" - "&amp;B22,"")</f>
        <v/>
      </c>
      <c r="C4" s="490"/>
    </row>
    <row r="5" spans="1:3" x14ac:dyDescent="0.25">
      <c r="A5" s="354" t="s">
        <v>1430</v>
      </c>
    </row>
    <row r="6" spans="1:3" x14ac:dyDescent="0.25">
      <c r="A6" s="354" t="s">
        <v>1431</v>
      </c>
    </row>
    <row r="7" spans="1:3" ht="15.75" thickBot="1" x14ac:dyDescent="0.3"/>
    <row r="8" spans="1:3" ht="18.75" x14ac:dyDescent="0.3">
      <c r="A8" s="355" t="s">
        <v>180</v>
      </c>
      <c r="B8" s="343"/>
    </row>
    <row r="9" spans="1:3" x14ac:dyDescent="0.25">
      <c r="A9" s="356" t="s">
        <v>140</v>
      </c>
      <c r="B9" s="344" t="s">
        <v>1464</v>
      </c>
    </row>
    <row r="10" spans="1:3" x14ac:dyDescent="0.25">
      <c r="A10" s="356" t="s">
        <v>193</v>
      </c>
      <c r="B10" s="524"/>
      <c r="C10" s="525"/>
    </row>
    <row r="11" spans="1:3" x14ac:dyDescent="0.25">
      <c r="A11" s="526" t="s">
        <v>167</v>
      </c>
      <c r="B11" s="506" t="str">
        <f>IFERROR(VLOOKUP(i_c_club,t_clubs,2,FALSE),"")</f>
        <v/>
      </c>
    </row>
    <row r="12" spans="1:3" x14ac:dyDescent="0.25">
      <c r="A12" s="526"/>
      <c r="B12" s="506"/>
    </row>
    <row r="13" spans="1:3" x14ac:dyDescent="0.25">
      <c r="A13" s="356" t="s">
        <v>93</v>
      </c>
      <c r="B13" s="344"/>
    </row>
    <row r="14" spans="1:3" x14ac:dyDescent="0.25">
      <c r="A14" s="356" t="s">
        <v>94</v>
      </c>
      <c r="B14" s="344"/>
    </row>
    <row r="15" spans="1:3" ht="15.75" thickBot="1" x14ac:dyDescent="0.3">
      <c r="A15" s="357" t="s">
        <v>166</v>
      </c>
      <c r="B15" s="345"/>
    </row>
    <row r="16" spans="1:3" x14ac:dyDescent="0.25">
      <c r="A16" s="358"/>
    </row>
    <row r="17" spans="1:2" ht="15.75" thickBot="1" x14ac:dyDescent="0.3">
      <c r="A17" s="358"/>
    </row>
    <row r="18" spans="1:2" ht="18.75" x14ac:dyDescent="0.3">
      <c r="A18" s="359" t="s">
        <v>95</v>
      </c>
      <c r="B18" s="346"/>
    </row>
    <row r="19" spans="1:2" x14ac:dyDescent="0.25">
      <c r="A19" s="356" t="s">
        <v>98</v>
      </c>
      <c r="B19" s="344">
        <v>2020</v>
      </c>
    </row>
    <row r="20" spans="1:2" x14ac:dyDescent="0.25">
      <c r="A20" s="356" t="s">
        <v>96</v>
      </c>
      <c r="B20" s="344" t="s">
        <v>1464</v>
      </c>
    </row>
    <row r="21" spans="1:2" x14ac:dyDescent="0.25">
      <c r="A21" s="356" t="s">
        <v>2</v>
      </c>
      <c r="B21" s="344" t="s">
        <v>1464</v>
      </c>
    </row>
    <row r="22" spans="1:2" x14ac:dyDescent="0.25">
      <c r="A22" s="356" t="s">
        <v>1529</v>
      </c>
      <c r="B22" s="344" t="s">
        <v>1464</v>
      </c>
    </row>
    <row r="23" spans="1:2" x14ac:dyDescent="0.25">
      <c r="A23" s="356" t="s">
        <v>1519</v>
      </c>
      <c r="B23" s="344" t="s">
        <v>1464</v>
      </c>
    </row>
    <row r="24" spans="1:2" x14ac:dyDescent="0.25">
      <c r="A24" s="341"/>
      <c r="B24" s="344"/>
    </row>
    <row r="25" spans="1:2" x14ac:dyDescent="0.25">
      <c r="A25" s="356" t="s">
        <v>172</v>
      </c>
      <c r="B25" s="347"/>
    </row>
    <row r="26" spans="1:2" x14ac:dyDescent="0.25">
      <c r="A26" s="356" t="s">
        <v>175</v>
      </c>
      <c r="B26" s="344" t="s">
        <v>1464</v>
      </c>
    </row>
    <row r="27" spans="1:2" x14ac:dyDescent="0.25">
      <c r="A27" s="526" t="s">
        <v>169</v>
      </c>
      <c r="B27" s="506" t="str">
        <f>IFERROR(VLOOKUP(i_nom_formateur1,Listes!F3:H22,2,FALSE),"")</f>
        <v/>
      </c>
    </row>
    <row r="28" spans="1:2" x14ac:dyDescent="0.25">
      <c r="A28" s="526" t="s">
        <v>174</v>
      </c>
      <c r="B28" s="506" t="str">
        <f>IFERROR(VLOOKUP(i_nom_formateur1,Listes!F3:H22,3,FALSE),"")</f>
        <v/>
      </c>
    </row>
    <row r="29" spans="1:2" x14ac:dyDescent="0.25">
      <c r="A29" s="356"/>
      <c r="B29" s="347"/>
    </row>
    <row r="30" spans="1:2" x14ac:dyDescent="0.25">
      <c r="A30" s="356" t="s">
        <v>173</v>
      </c>
      <c r="B30" s="344"/>
    </row>
    <row r="31" spans="1:2" x14ac:dyDescent="0.25">
      <c r="A31" s="356" t="s">
        <v>175</v>
      </c>
      <c r="B31" s="344" t="s">
        <v>1464</v>
      </c>
    </row>
    <row r="32" spans="1:2" x14ac:dyDescent="0.25">
      <c r="A32" s="526" t="s">
        <v>169</v>
      </c>
      <c r="B32" s="367" t="str">
        <f>IFERROR(VLOOKUP(B31,Listes!F3:H22,2,FALSE),"")</f>
        <v/>
      </c>
    </row>
    <row r="33" spans="1:2" ht="15.75" thickBot="1" x14ac:dyDescent="0.3">
      <c r="A33" s="527" t="s">
        <v>174</v>
      </c>
      <c r="B33" s="368" t="str">
        <f>IFERROR(VLOOKUP(B31,Listes!F3:H22,3,FALSE),"")</f>
        <v/>
      </c>
    </row>
    <row r="34" spans="1:2" x14ac:dyDescent="0.25">
      <c r="A34" s="356"/>
      <c r="B34" s="348"/>
    </row>
    <row r="36" spans="1:2" ht="15.75" thickBot="1" x14ac:dyDescent="0.3">
      <c r="A36" s="358"/>
    </row>
    <row r="37" spans="1:2" ht="18.75" x14ac:dyDescent="0.3">
      <c r="A37" s="360" t="s">
        <v>99</v>
      </c>
      <c r="B37" s="349"/>
    </row>
    <row r="38" spans="1:2" x14ac:dyDescent="0.25">
      <c r="A38" s="361" t="s">
        <v>100</v>
      </c>
      <c r="B38" s="350"/>
    </row>
    <row r="39" spans="1:2" x14ac:dyDescent="0.25">
      <c r="A39" s="361" t="s">
        <v>181</v>
      </c>
      <c r="B39" s="344"/>
    </row>
    <row r="40" spans="1:2" x14ac:dyDescent="0.25">
      <c r="A40" s="361" t="s">
        <v>101</v>
      </c>
      <c r="B40" s="350"/>
    </row>
    <row r="41" spans="1:2" x14ac:dyDescent="0.25">
      <c r="A41" s="361" t="s">
        <v>182</v>
      </c>
      <c r="B41" s="344"/>
    </row>
    <row r="42" spans="1:2" x14ac:dyDescent="0.25">
      <c r="A42" s="361"/>
      <c r="B42" s="350"/>
    </row>
    <row r="43" spans="1:2" ht="15.75" thickBot="1" x14ac:dyDescent="0.3">
      <c r="A43" s="362"/>
      <c r="B43" s="345"/>
    </row>
    <row r="44" spans="1:2" ht="15.75" thickBot="1" x14ac:dyDescent="0.3"/>
    <row r="45" spans="1:2" ht="21" x14ac:dyDescent="0.35">
      <c r="A45" s="363" t="s">
        <v>104</v>
      </c>
      <c r="B45" s="351"/>
    </row>
    <row r="46" spans="1:2" x14ac:dyDescent="0.25">
      <c r="A46" s="364" t="s">
        <v>183</v>
      </c>
      <c r="B46" s="350" t="s">
        <v>1559</v>
      </c>
    </row>
    <row r="47" spans="1:2" x14ac:dyDescent="0.25">
      <c r="A47" s="364" t="s">
        <v>184</v>
      </c>
      <c r="B47" s="344" t="s">
        <v>1464</v>
      </c>
    </row>
    <row r="48" spans="1:2" x14ac:dyDescent="0.25">
      <c r="A48" s="364" t="s">
        <v>1391</v>
      </c>
      <c r="B48" s="344" t="s">
        <v>1392</v>
      </c>
    </row>
    <row r="49" spans="1:2" x14ac:dyDescent="0.25">
      <c r="A49" s="364"/>
      <c r="B49" s="344"/>
    </row>
    <row r="50" spans="1:2" ht="15.75" thickBot="1" x14ac:dyDescent="0.3">
      <c r="A50" s="365"/>
      <c r="B50" s="345"/>
    </row>
    <row r="51" spans="1:2" ht="15.75" thickBot="1" x14ac:dyDescent="0.3"/>
    <row r="52" spans="1:2" ht="27" customHeight="1" x14ac:dyDescent="0.35">
      <c r="A52" s="366" t="s">
        <v>186</v>
      </c>
      <c r="B52" s="352"/>
    </row>
    <row r="53" spans="1:2" ht="15" customHeight="1" x14ac:dyDescent="0.25">
      <c r="A53" s="356" t="s">
        <v>1535</v>
      </c>
      <c r="B53" s="353" t="s">
        <v>1558</v>
      </c>
    </row>
    <row r="54" spans="1:2" ht="15" customHeight="1" x14ac:dyDescent="0.25">
      <c r="A54" s="528" t="s">
        <v>185</v>
      </c>
      <c r="B54" s="497"/>
    </row>
    <row r="55" spans="1:2" ht="15" customHeight="1" x14ac:dyDescent="0.25">
      <c r="A55" s="529" t="s">
        <v>1533</v>
      </c>
      <c r="B55" s="499"/>
    </row>
    <row r="56" spans="1:2" ht="15" customHeight="1" x14ac:dyDescent="0.25">
      <c r="A56" s="529" t="s">
        <v>1534</v>
      </c>
      <c r="B56" s="499"/>
    </row>
    <row r="57" spans="1:2" ht="15" customHeight="1" x14ac:dyDescent="0.25">
      <c r="A57" s="498" t="s">
        <v>1536</v>
      </c>
      <c r="B57" s="353"/>
    </row>
    <row r="58" spans="1:2" ht="15" customHeight="1" x14ac:dyDescent="0.25">
      <c r="A58" s="529" t="s">
        <v>1538</v>
      </c>
      <c r="B58" s="497"/>
    </row>
    <row r="59" spans="1:2" ht="15" customHeight="1" thickBot="1" x14ac:dyDescent="0.3">
      <c r="A59" s="530" t="s">
        <v>1537</v>
      </c>
      <c r="B59" s="496"/>
    </row>
  </sheetData>
  <sheetProtection password="C4C2" sheet="1" objects="1" scenarios="1" formatCells="0" selectLockedCells="1"/>
  <sortState ref="A57:H96">
    <sortCondition ref="E57:E96"/>
  </sortState>
  <dataValidations count="6">
    <dataValidation type="list" allowBlank="1" showInputMessage="1" showErrorMessage="1" sqref="B21">
      <formula1>l_type_formation</formula1>
    </dataValidation>
    <dataValidation type="list" allowBlank="1" showInputMessage="1" showErrorMessage="1" sqref="B19">
      <formula1>AA</formula1>
    </dataValidation>
    <dataValidation type="list" allowBlank="1" showInputMessage="1" showErrorMessage="1" sqref="B20">
      <formula1>nsession</formula1>
    </dataValidation>
    <dataValidation type="list" allowBlank="1" showInputMessage="1" showErrorMessage="1" sqref="B9">
      <formula1>l_regions</formula1>
    </dataValidation>
    <dataValidation type="list" allowBlank="1" showInputMessage="1" showErrorMessage="1" sqref="B26 B31">
      <formula1>n_referents</formula1>
    </dataValidation>
    <dataValidation type="list" allowBlank="1" showInputMessage="1" showErrorMessage="1" sqref="B22">
      <formula1>l_initman</formula1>
    </dataValidation>
  </dataValidations>
  <pageMargins left="0.7" right="0.7" top="0.75" bottom="0.75" header="0.3" footer="0.3"/>
  <pageSetup paperSize="9" orientation="portrait" horizontalDpi="0" verticalDpi="0"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Listes!$A$3:$A$4</xm:f>
          </x14:formula1>
          <xm:sqref>B34</xm:sqref>
        </x14:dataValidation>
        <x14:dataValidation type="list" allowBlank="1" showInputMessage="1" showErrorMessage="1">
          <x14:formula1>
            <xm:f>Listes!$AG$2:$AG$4</xm:f>
          </x14:formula1>
          <xm:sqref>B47</xm:sqref>
        </x14:dataValidation>
        <x14:dataValidation type="list" allowBlank="1" showInputMessage="1" showErrorMessage="1">
          <x14:formula1>
            <xm:f>Listes!$R$1:$R$5</xm:f>
          </x14:formula1>
          <xm:sqref>B24</xm:sqref>
        </x14:dataValidation>
        <x14:dataValidation type="list" allowBlank="1" showInputMessage="1" showErrorMessage="1">
          <x14:formula1>
            <xm:f>Listes!$R$2:$R$5</xm:f>
          </x14:formula1>
          <xm:sqref>B23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R57"/>
  <sheetViews>
    <sheetView workbookViewId="0">
      <selection activeCell="D1" sqref="D1"/>
    </sheetView>
  </sheetViews>
  <sheetFormatPr baseColWidth="10" defaultColWidth="11.42578125" defaultRowHeight="15" x14ac:dyDescent="0.25"/>
  <cols>
    <col min="1" max="1" width="16" style="393" customWidth="1"/>
    <col min="2" max="2" width="21" style="354" customWidth="1"/>
    <col min="3" max="3" width="25" style="354" customWidth="1"/>
    <col min="4" max="4" width="13" style="392" customWidth="1"/>
    <col min="5" max="5" width="27" style="478" customWidth="1"/>
    <col min="6" max="6" width="14.85546875" style="354" customWidth="1"/>
    <col min="7" max="7" width="19.7109375" style="354" customWidth="1"/>
    <col min="8" max="8" width="18.85546875" style="393" customWidth="1"/>
    <col min="9" max="9" width="27.140625" style="354" customWidth="1"/>
    <col min="10" max="10" width="13.7109375" style="393" customWidth="1"/>
    <col min="11" max="11" width="15.28515625" style="394" customWidth="1"/>
    <col min="12" max="12" width="17.5703125" style="354" customWidth="1"/>
    <col min="13" max="13" width="11.42578125" style="378"/>
    <col min="14" max="14" width="11.42578125" style="341"/>
    <col min="15" max="15" width="16.42578125" style="341" customWidth="1"/>
    <col min="16" max="16" width="12" style="341" customWidth="1"/>
    <col min="17" max="17" width="11.5703125" style="341" customWidth="1"/>
    <col min="18" max="18" width="12.28515625" style="378" customWidth="1"/>
    <col min="19" max="19" width="15.42578125" style="341" customWidth="1"/>
    <col min="20" max="16384" width="11.42578125" style="341"/>
  </cols>
  <sheetData>
    <row r="1" spans="1:18" ht="25.5" customHeight="1" x14ac:dyDescent="0.25">
      <c r="A1" s="378" t="s">
        <v>1384</v>
      </c>
      <c r="B1" s="379"/>
      <c r="C1" s="354" t="str">
        <f>i_ref_formation</f>
        <v/>
      </c>
      <c r="D1" s="380"/>
      <c r="E1" s="475"/>
      <c r="F1" s="381"/>
      <c r="G1" s="341"/>
      <c r="H1" s="378"/>
      <c r="J1" s="354"/>
    </row>
    <row r="2" spans="1:18" ht="25.5" customHeight="1" x14ac:dyDescent="0.25">
      <c r="A2" s="378"/>
      <c r="B2" s="341"/>
      <c r="C2" s="341"/>
      <c r="D2" s="380"/>
      <c r="E2" s="475"/>
      <c r="F2" s="381"/>
      <c r="G2" s="341"/>
      <c r="H2" s="378"/>
      <c r="J2" s="354"/>
    </row>
    <row r="3" spans="1:18" ht="21" x14ac:dyDescent="0.35">
      <c r="A3" s="396" t="s">
        <v>1467</v>
      </c>
      <c r="B3" s="397"/>
      <c r="C3" s="398"/>
      <c r="D3" s="380"/>
      <c r="E3" s="475"/>
      <c r="F3" s="381"/>
      <c r="G3" s="341"/>
      <c r="H3" s="341"/>
      <c r="J3" s="354"/>
      <c r="K3" s="354"/>
      <c r="M3" s="341"/>
      <c r="R3" s="341"/>
    </row>
    <row r="4" spans="1:18" ht="29.25" customHeight="1" x14ac:dyDescent="0.25">
      <c r="A4" s="378"/>
      <c r="B4" s="341"/>
      <c r="C4" s="341"/>
      <c r="D4" s="380"/>
      <c r="E4" s="475"/>
      <c r="F4" s="381"/>
      <c r="G4" s="341"/>
      <c r="H4" s="378"/>
      <c r="J4" s="354"/>
    </row>
    <row r="5" spans="1:18" ht="44.25" customHeight="1" x14ac:dyDescent="0.25">
      <c r="A5" s="382" t="s">
        <v>1470</v>
      </c>
      <c r="B5" s="382" t="s">
        <v>1471</v>
      </c>
      <c r="C5" s="383" t="s">
        <v>1472</v>
      </c>
      <c r="D5" s="384" t="s">
        <v>1473</v>
      </c>
      <c r="E5" s="531" t="s">
        <v>1</v>
      </c>
      <c r="F5" s="384" t="s">
        <v>1474</v>
      </c>
      <c r="G5" s="384" t="s">
        <v>1475</v>
      </c>
      <c r="H5" s="480" t="s">
        <v>1476</v>
      </c>
      <c r="I5" s="484" t="s">
        <v>1478</v>
      </c>
      <c r="J5" s="485" t="s">
        <v>1477</v>
      </c>
      <c r="K5" s="486" t="s">
        <v>1479</v>
      </c>
      <c r="L5" s="487" t="s">
        <v>1485</v>
      </c>
    </row>
    <row r="6" spans="1:18" s="388" customFormat="1" ht="22.5" customHeight="1" x14ac:dyDescent="0.25">
      <c r="A6" s="492"/>
      <c r="B6" s="451"/>
      <c r="C6" s="449"/>
      <c r="D6" s="450"/>
      <c r="E6" s="476" t="str">
        <f>IFERROR(VLOOKUP('Inscription Candidats'!D6,t_clubs,2,FALSE),"")</f>
        <v/>
      </c>
      <c r="F6" s="386" t="s">
        <v>1464</v>
      </c>
      <c r="G6" s="386" t="s">
        <v>1464</v>
      </c>
      <c r="H6" s="387" t="s">
        <v>1464</v>
      </c>
      <c r="I6" s="479"/>
      <c r="J6" s="481"/>
      <c r="K6" s="493" t="s">
        <v>1464</v>
      </c>
      <c r="L6" s="488"/>
      <c r="M6" s="389"/>
      <c r="R6" s="389"/>
    </row>
    <row r="7" spans="1:18" s="388" customFormat="1" ht="22.5" customHeight="1" x14ac:dyDescent="0.25">
      <c r="A7" s="492"/>
      <c r="B7" s="451"/>
      <c r="C7" s="449"/>
      <c r="D7" s="450"/>
      <c r="E7" s="476" t="str">
        <f>IFERROR(VLOOKUP('Inscription Candidats'!D7,t_clubs,2,FALSE),"")</f>
        <v/>
      </c>
      <c r="F7" s="386" t="s">
        <v>1464</v>
      </c>
      <c r="G7" s="386" t="s">
        <v>1464</v>
      </c>
      <c r="H7" s="387" t="s">
        <v>1464</v>
      </c>
      <c r="I7" s="479"/>
      <c r="J7" s="481"/>
      <c r="K7" s="493" t="s">
        <v>1464</v>
      </c>
      <c r="L7" s="488"/>
      <c r="M7" s="389"/>
      <c r="R7" s="389"/>
    </row>
    <row r="8" spans="1:18" s="388" customFormat="1" ht="22.5" customHeight="1" x14ac:dyDescent="0.25">
      <c r="A8" s="492"/>
      <c r="B8" s="451"/>
      <c r="C8" s="449"/>
      <c r="D8" s="450"/>
      <c r="E8" s="476" t="str">
        <f>IFERROR(VLOOKUP('Inscription Candidats'!D8,t_clubs,2,FALSE),"")</f>
        <v/>
      </c>
      <c r="F8" s="386" t="s">
        <v>1464</v>
      </c>
      <c r="G8" s="386" t="s">
        <v>1464</v>
      </c>
      <c r="H8" s="387" t="s">
        <v>1464</v>
      </c>
      <c r="I8" s="479"/>
      <c r="J8" s="481"/>
      <c r="K8" s="493" t="s">
        <v>1464</v>
      </c>
      <c r="L8" s="488"/>
      <c r="M8" s="389"/>
      <c r="R8" s="389"/>
    </row>
    <row r="9" spans="1:18" s="388" customFormat="1" ht="22.5" customHeight="1" x14ac:dyDescent="0.25">
      <c r="A9" s="492"/>
      <c r="B9" s="451"/>
      <c r="C9" s="449"/>
      <c r="D9" s="450"/>
      <c r="E9" s="476" t="str">
        <f>IFERROR(VLOOKUP('Inscription Candidats'!D9,t_clubs,2,FALSE),"")</f>
        <v/>
      </c>
      <c r="F9" s="386" t="s">
        <v>1464</v>
      </c>
      <c r="G9" s="386" t="s">
        <v>1464</v>
      </c>
      <c r="H9" s="387" t="s">
        <v>1464</v>
      </c>
      <c r="I9" s="479"/>
      <c r="J9" s="481"/>
      <c r="K9" s="493" t="s">
        <v>1464</v>
      </c>
      <c r="L9" s="488"/>
      <c r="M9" s="389"/>
      <c r="R9" s="389"/>
    </row>
    <row r="10" spans="1:18" s="388" customFormat="1" ht="22.5" customHeight="1" x14ac:dyDescent="0.25">
      <c r="A10" s="492"/>
      <c r="B10" s="451"/>
      <c r="C10" s="449"/>
      <c r="D10" s="450"/>
      <c r="E10" s="476" t="str">
        <f>IFERROR(VLOOKUP('Inscription Candidats'!D10,t_clubs,2,FALSE),"")</f>
        <v/>
      </c>
      <c r="F10" s="386" t="s">
        <v>1464</v>
      </c>
      <c r="G10" s="386" t="s">
        <v>1464</v>
      </c>
      <c r="H10" s="387" t="s">
        <v>1464</v>
      </c>
      <c r="I10" s="479"/>
      <c r="J10" s="481"/>
      <c r="K10" s="493" t="s">
        <v>1464</v>
      </c>
      <c r="L10" s="488"/>
      <c r="M10" s="389"/>
      <c r="R10" s="389"/>
    </row>
    <row r="11" spans="1:18" s="388" customFormat="1" ht="22.5" customHeight="1" x14ac:dyDescent="0.25">
      <c r="A11" s="492"/>
      <c r="B11" s="451"/>
      <c r="C11" s="449"/>
      <c r="D11" s="450"/>
      <c r="E11" s="476" t="str">
        <f>IFERROR(VLOOKUP('Inscription Candidats'!D11,t_clubs,2,FALSE),"")</f>
        <v/>
      </c>
      <c r="F11" s="386" t="s">
        <v>1464</v>
      </c>
      <c r="G11" s="386" t="s">
        <v>1464</v>
      </c>
      <c r="H11" s="387" t="s">
        <v>1464</v>
      </c>
      <c r="I11" s="479"/>
      <c r="J11" s="481"/>
      <c r="K11" s="493" t="s">
        <v>1464</v>
      </c>
      <c r="L11" s="488"/>
      <c r="M11" s="389"/>
      <c r="R11" s="389"/>
    </row>
    <row r="12" spans="1:18" s="388" customFormat="1" ht="22.5" customHeight="1" x14ac:dyDescent="0.25">
      <c r="A12" s="492"/>
      <c r="B12" s="451"/>
      <c r="C12" s="449"/>
      <c r="D12" s="450"/>
      <c r="E12" s="476" t="str">
        <f>IFERROR(VLOOKUP('Inscription Candidats'!D12,t_clubs,2,FALSE),"")</f>
        <v/>
      </c>
      <c r="F12" s="386" t="s">
        <v>1464</v>
      </c>
      <c r="G12" s="386" t="s">
        <v>1464</v>
      </c>
      <c r="H12" s="387" t="s">
        <v>1464</v>
      </c>
      <c r="I12" s="479"/>
      <c r="J12" s="481"/>
      <c r="K12" s="493" t="s">
        <v>1464</v>
      </c>
      <c r="L12" s="488"/>
      <c r="M12" s="389"/>
      <c r="R12" s="389"/>
    </row>
    <row r="13" spans="1:18" s="388" customFormat="1" ht="22.5" customHeight="1" x14ac:dyDescent="0.25">
      <c r="A13" s="492"/>
      <c r="B13" s="451"/>
      <c r="C13" s="449"/>
      <c r="D13" s="450"/>
      <c r="E13" s="476" t="str">
        <f>IFERROR(VLOOKUP('Inscription Candidats'!D13,t_clubs,2,FALSE),"")</f>
        <v/>
      </c>
      <c r="F13" s="386" t="s">
        <v>1464</v>
      </c>
      <c r="G13" s="386" t="s">
        <v>1464</v>
      </c>
      <c r="H13" s="387" t="s">
        <v>1464</v>
      </c>
      <c r="I13" s="479"/>
      <c r="J13" s="481"/>
      <c r="K13" s="493" t="s">
        <v>1464</v>
      </c>
      <c r="L13" s="488"/>
      <c r="M13" s="389"/>
      <c r="R13" s="389"/>
    </row>
    <row r="14" spans="1:18" s="388" customFormat="1" ht="22.5" customHeight="1" x14ac:dyDescent="0.25">
      <c r="A14" s="492"/>
      <c r="B14" s="451"/>
      <c r="C14" s="449"/>
      <c r="D14" s="450"/>
      <c r="E14" s="476" t="str">
        <f>IFERROR(VLOOKUP('Inscription Candidats'!D14,t_clubs,2,FALSE),"")</f>
        <v/>
      </c>
      <c r="F14" s="386" t="s">
        <v>1464</v>
      </c>
      <c r="G14" s="386" t="s">
        <v>1464</v>
      </c>
      <c r="H14" s="387" t="s">
        <v>1464</v>
      </c>
      <c r="I14" s="479"/>
      <c r="J14" s="481"/>
      <c r="K14" s="493" t="s">
        <v>1464</v>
      </c>
      <c r="L14" s="488"/>
      <c r="M14" s="389"/>
      <c r="R14" s="389"/>
    </row>
    <row r="15" spans="1:18" s="388" customFormat="1" ht="22.5" customHeight="1" x14ac:dyDescent="0.25">
      <c r="A15" s="492"/>
      <c r="B15" s="451"/>
      <c r="C15" s="449"/>
      <c r="D15" s="450"/>
      <c r="E15" s="476" t="str">
        <f>IFERROR(VLOOKUP('Inscription Candidats'!D15,t_clubs,2,FALSE),"")</f>
        <v/>
      </c>
      <c r="F15" s="386" t="s">
        <v>1464</v>
      </c>
      <c r="G15" s="386" t="s">
        <v>1464</v>
      </c>
      <c r="H15" s="387" t="s">
        <v>1464</v>
      </c>
      <c r="I15" s="479"/>
      <c r="J15" s="481"/>
      <c r="K15" s="493" t="s">
        <v>1464</v>
      </c>
      <c r="L15" s="488"/>
      <c r="M15" s="389"/>
      <c r="R15" s="389"/>
    </row>
    <row r="16" spans="1:18" s="388" customFormat="1" ht="22.5" customHeight="1" x14ac:dyDescent="0.25">
      <c r="A16" s="492"/>
      <c r="B16" s="451"/>
      <c r="C16" s="449"/>
      <c r="D16" s="450"/>
      <c r="E16" s="476" t="str">
        <f>IFERROR(VLOOKUP('Inscription Candidats'!D16,t_clubs,2,FALSE),"")</f>
        <v/>
      </c>
      <c r="F16" s="386" t="s">
        <v>1464</v>
      </c>
      <c r="G16" s="386" t="s">
        <v>1464</v>
      </c>
      <c r="H16" s="387" t="s">
        <v>1464</v>
      </c>
      <c r="I16" s="479"/>
      <c r="J16" s="481"/>
      <c r="K16" s="493" t="s">
        <v>1464</v>
      </c>
      <c r="L16" s="488"/>
      <c r="M16" s="389"/>
      <c r="R16" s="389"/>
    </row>
    <row r="17" spans="1:18" s="388" customFormat="1" ht="22.5" customHeight="1" x14ac:dyDescent="0.25">
      <c r="A17" s="492"/>
      <c r="B17" s="451"/>
      <c r="C17" s="449"/>
      <c r="D17" s="450"/>
      <c r="E17" s="476" t="str">
        <f>IFERROR(VLOOKUP('Inscription Candidats'!D17,t_clubs,2,FALSE),"")</f>
        <v/>
      </c>
      <c r="F17" s="386" t="s">
        <v>1464</v>
      </c>
      <c r="G17" s="386" t="s">
        <v>1464</v>
      </c>
      <c r="H17" s="387" t="s">
        <v>1464</v>
      </c>
      <c r="I17" s="479"/>
      <c r="J17" s="481"/>
      <c r="K17" s="493" t="s">
        <v>1464</v>
      </c>
      <c r="L17" s="488"/>
      <c r="M17" s="389"/>
      <c r="R17" s="389"/>
    </row>
    <row r="18" spans="1:18" s="388" customFormat="1" ht="22.5" customHeight="1" x14ac:dyDescent="0.25">
      <c r="A18" s="492"/>
      <c r="B18" s="451"/>
      <c r="C18" s="449"/>
      <c r="D18" s="450"/>
      <c r="E18" s="476" t="str">
        <f>IFERROR(VLOOKUP('Inscription Candidats'!D18,t_clubs,2,FALSE),"")</f>
        <v/>
      </c>
      <c r="F18" s="386" t="s">
        <v>1464</v>
      </c>
      <c r="G18" s="386" t="s">
        <v>1464</v>
      </c>
      <c r="H18" s="387" t="s">
        <v>1464</v>
      </c>
      <c r="I18" s="479"/>
      <c r="J18" s="481"/>
      <c r="K18" s="493" t="s">
        <v>1464</v>
      </c>
      <c r="L18" s="488"/>
      <c r="M18" s="389"/>
      <c r="R18" s="389"/>
    </row>
    <row r="19" spans="1:18" s="388" customFormat="1" ht="22.5" customHeight="1" x14ac:dyDescent="0.25">
      <c r="A19" s="492"/>
      <c r="B19" s="451"/>
      <c r="C19" s="449"/>
      <c r="D19" s="450"/>
      <c r="E19" s="476" t="str">
        <f>IFERROR(VLOOKUP('Inscription Candidats'!D19,t_clubs,2,FALSE),"")</f>
        <v/>
      </c>
      <c r="F19" s="386" t="s">
        <v>1464</v>
      </c>
      <c r="G19" s="386" t="s">
        <v>1464</v>
      </c>
      <c r="H19" s="387" t="s">
        <v>1464</v>
      </c>
      <c r="I19" s="479"/>
      <c r="J19" s="481"/>
      <c r="K19" s="493" t="s">
        <v>1464</v>
      </c>
      <c r="L19" s="488"/>
      <c r="M19" s="389"/>
      <c r="R19" s="389"/>
    </row>
    <row r="20" spans="1:18" s="388" customFormat="1" ht="22.5" customHeight="1" x14ac:dyDescent="0.25">
      <c r="A20" s="492"/>
      <c r="B20" s="451"/>
      <c r="C20" s="449"/>
      <c r="D20" s="450"/>
      <c r="E20" s="476" t="str">
        <f>IFERROR(VLOOKUP('Inscription Candidats'!D20,t_clubs,2,FALSE),"")</f>
        <v/>
      </c>
      <c r="F20" s="386" t="s">
        <v>1464</v>
      </c>
      <c r="G20" s="386" t="s">
        <v>1464</v>
      </c>
      <c r="H20" s="387" t="s">
        <v>1464</v>
      </c>
      <c r="I20" s="479"/>
      <c r="J20" s="481"/>
      <c r="K20" s="493" t="s">
        <v>1464</v>
      </c>
      <c r="L20" s="488"/>
      <c r="M20" s="389"/>
      <c r="R20" s="389"/>
    </row>
    <row r="21" spans="1:18" s="388" customFormat="1" ht="22.5" customHeight="1" x14ac:dyDescent="0.25">
      <c r="A21" s="492"/>
      <c r="B21" s="451"/>
      <c r="C21" s="449"/>
      <c r="D21" s="450"/>
      <c r="E21" s="476" t="str">
        <f>IFERROR(VLOOKUP('Inscription Candidats'!D21,t_clubs,2,FALSE),"")</f>
        <v/>
      </c>
      <c r="F21" s="386" t="s">
        <v>1464</v>
      </c>
      <c r="G21" s="386" t="s">
        <v>1464</v>
      </c>
      <c r="H21" s="387" t="s">
        <v>1464</v>
      </c>
      <c r="I21" s="479"/>
      <c r="J21" s="481"/>
      <c r="K21" s="493" t="s">
        <v>1464</v>
      </c>
      <c r="L21" s="488"/>
      <c r="M21" s="389"/>
      <c r="R21" s="389"/>
    </row>
    <row r="22" spans="1:18" s="388" customFormat="1" ht="22.5" customHeight="1" x14ac:dyDescent="0.25">
      <c r="A22" s="492"/>
      <c r="B22" s="451"/>
      <c r="C22" s="449"/>
      <c r="D22" s="450"/>
      <c r="E22" s="476" t="str">
        <f>IFERROR(VLOOKUP('Inscription Candidats'!D22,t_clubs,2,FALSE),"")</f>
        <v/>
      </c>
      <c r="F22" s="386" t="s">
        <v>1464</v>
      </c>
      <c r="G22" s="386" t="s">
        <v>1464</v>
      </c>
      <c r="H22" s="387" t="s">
        <v>1464</v>
      </c>
      <c r="I22" s="479"/>
      <c r="J22" s="481"/>
      <c r="K22" s="493" t="s">
        <v>1464</v>
      </c>
      <c r="L22" s="488"/>
      <c r="M22" s="389"/>
      <c r="R22" s="389"/>
    </row>
    <row r="23" spans="1:18" s="388" customFormat="1" ht="22.5" customHeight="1" x14ac:dyDescent="0.25">
      <c r="A23" s="492"/>
      <c r="B23" s="451"/>
      <c r="C23" s="449"/>
      <c r="D23" s="450"/>
      <c r="E23" s="476" t="str">
        <f>IFERROR(VLOOKUP('Inscription Candidats'!D23,t_clubs,2,FALSE),"")</f>
        <v/>
      </c>
      <c r="F23" s="386" t="s">
        <v>1464</v>
      </c>
      <c r="G23" s="386" t="s">
        <v>1464</v>
      </c>
      <c r="H23" s="387" t="s">
        <v>1464</v>
      </c>
      <c r="I23" s="479"/>
      <c r="J23" s="481"/>
      <c r="K23" s="493" t="s">
        <v>1464</v>
      </c>
      <c r="L23" s="488"/>
      <c r="M23" s="389"/>
      <c r="R23" s="389"/>
    </row>
    <row r="24" spans="1:18" s="388" customFormat="1" ht="22.5" customHeight="1" x14ac:dyDescent="0.25">
      <c r="A24" s="492"/>
      <c r="B24" s="451"/>
      <c r="C24" s="449"/>
      <c r="D24" s="450"/>
      <c r="E24" s="476" t="str">
        <f>IFERROR(VLOOKUP('Inscription Candidats'!D24,t_clubs,2,FALSE),"")</f>
        <v/>
      </c>
      <c r="F24" s="386" t="s">
        <v>1464</v>
      </c>
      <c r="G24" s="386" t="s">
        <v>1464</v>
      </c>
      <c r="H24" s="387" t="s">
        <v>1464</v>
      </c>
      <c r="I24" s="479"/>
      <c r="J24" s="481"/>
      <c r="K24" s="493" t="s">
        <v>1464</v>
      </c>
      <c r="L24" s="488"/>
      <c r="M24" s="389"/>
      <c r="R24" s="389"/>
    </row>
    <row r="25" spans="1:18" s="388" customFormat="1" ht="22.5" customHeight="1" x14ac:dyDescent="0.25">
      <c r="A25" s="492"/>
      <c r="B25" s="451"/>
      <c r="C25" s="449"/>
      <c r="D25" s="450"/>
      <c r="E25" s="476" t="str">
        <f>IFERROR(VLOOKUP('Inscription Candidats'!D25,t_clubs,2,FALSE),"")</f>
        <v/>
      </c>
      <c r="F25" s="386" t="s">
        <v>1464</v>
      </c>
      <c r="G25" s="386" t="s">
        <v>1464</v>
      </c>
      <c r="H25" s="387" t="s">
        <v>1464</v>
      </c>
      <c r="I25" s="479"/>
      <c r="J25" s="481"/>
      <c r="K25" s="493" t="s">
        <v>1464</v>
      </c>
      <c r="L25" s="488"/>
      <c r="M25" s="389"/>
      <c r="R25" s="389"/>
    </row>
    <row r="26" spans="1:18" s="388" customFormat="1" ht="22.5" customHeight="1" x14ac:dyDescent="0.25">
      <c r="A26" s="492"/>
      <c r="B26" s="451"/>
      <c r="C26" s="449"/>
      <c r="D26" s="450"/>
      <c r="E26" s="476" t="str">
        <f>IFERROR(VLOOKUP('Inscription Candidats'!D26,t_clubs,2,FALSE),"")</f>
        <v/>
      </c>
      <c r="F26" s="386" t="s">
        <v>1464</v>
      </c>
      <c r="G26" s="386" t="s">
        <v>1464</v>
      </c>
      <c r="H26" s="387" t="s">
        <v>1464</v>
      </c>
      <c r="I26" s="479"/>
      <c r="J26" s="481"/>
      <c r="K26" s="493" t="s">
        <v>1464</v>
      </c>
      <c r="L26" s="488"/>
      <c r="M26" s="389"/>
      <c r="R26" s="389"/>
    </row>
    <row r="27" spans="1:18" s="388" customFormat="1" ht="22.5" customHeight="1" x14ac:dyDescent="0.25">
      <c r="A27" s="492"/>
      <c r="B27" s="451"/>
      <c r="C27" s="449"/>
      <c r="D27" s="450"/>
      <c r="E27" s="476" t="str">
        <f>IFERROR(VLOOKUP('Inscription Candidats'!D27,t_clubs,2,FALSE),"")</f>
        <v/>
      </c>
      <c r="F27" s="386" t="s">
        <v>1464</v>
      </c>
      <c r="G27" s="386" t="s">
        <v>1464</v>
      </c>
      <c r="H27" s="387" t="s">
        <v>1464</v>
      </c>
      <c r="I27" s="479"/>
      <c r="J27" s="481"/>
      <c r="K27" s="493" t="s">
        <v>1464</v>
      </c>
      <c r="L27" s="488"/>
      <c r="M27" s="389"/>
      <c r="R27" s="389"/>
    </row>
    <row r="28" spans="1:18" s="388" customFormat="1" ht="22.5" customHeight="1" x14ac:dyDescent="0.25">
      <c r="A28" s="492"/>
      <c r="B28" s="451"/>
      <c r="C28" s="449"/>
      <c r="D28" s="450"/>
      <c r="E28" s="476" t="str">
        <f>IFERROR(VLOOKUP('Inscription Candidats'!D28,t_clubs,2,FALSE),"")</f>
        <v/>
      </c>
      <c r="F28" s="386" t="s">
        <v>1464</v>
      </c>
      <c r="G28" s="386" t="s">
        <v>1464</v>
      </c>
      <c r="H28" s="387" t="s">
        <v>1464</v>
      </c>
      <c r="I28" s="479"/>
      <c r="J28" s="481"/>
      <c r="K28" s="493" t="s">
        <v>1464</v>
      </c>
      <c r="L28" s="488"/>
      <c r="M28" s="389"/>
      <c r="R28" s="389"/>
    </row>
    <row r="29" spans="1:18" s="388" customFormat="1" ht="22.5" customHeight="1" x14ac:dyDescent="0.25">
      <c r="A29" s="492"/>
      <c r="B29" s="451"/>
      <c r="C29" s="449"/>
      <c r="D29" s="450"/>
      <c r="E29" s="476" t="str">
        <f>IFERROR(VLOOKUP('Inscription Candidats'!D29,t_clubs,2,FALSE),"")</f>
        <v/>
      </c>
      <c r="F29" s="386" t="s">
        <v>1464</v>
      </c>
      <c r="G29" s="386" t="s">
        <v>1464</v>
      </c>
      <c r="H29" s="387" t="s">
        <v>1464</v>
      </c>
      <c r="I29" s="479"/>
      <c r="J29" s="481"/>
      <c r="K29" s="493" t="s">
        <v>1464</v>
      </c>
      <c r="L29" s="488"/>
      <c r="M29" s="389"/>
      <c r="R29" s="389"/>
    </row>
    <row r="30" spans="1:18" s="388" customFormat="1" ht="22.5" customHeight="1" x14ac:dyDescent="0.25">
      <c r="A30" s="492"/>
      <c r="B30" s="451"/>
      <c r="C30" s="449"/>
      <c r="D30" s="450"/>
      <c r="E30" s="476" t="str">
        <f>IFERROR(VLOOKUP('Inscription Candidats'!D30,t_clubs,2,FALSE),"")</f>
        <v/>
      </c>
      <c r="F30" s="386" t="s">
        <v>1464</v>
      </c>
      <c r="G30" s="386" t="s">
        <v>1464</v>
      </c>
      <c r="H30" s="387" t="s">
        <v>1464</v>
      </c>
      <c r="I30" s="479"/>
      <c r="J30" s="481"/>
      <c r="K30" s="493" t="s">
        <v>1464</v>
      </c>
      <c r="L30" s="488"/>
      <c r="M30" s="389"/>
      <c r="R30" s="389"/>
    </row>
    <row r="31" spans="1:18" s="388" customFormat="1" ht="22.5" customHeight="1" x14ac:dyDescent="0.25">
      <c r="A31" s="492"/>
      <c r="B31" s="451"/>
      <c r="C31" s="449"/>
      <c r="D31" s="450"/>
      <c r="E31" s="476" t="str">
        <f>IFERROR(VLOOKUP('Inscription Candidats'!D31,t_clubs,2,FALSE),"")</f>
        <v/>
      </c>
      <c r="F31" s="386" t="s">
        <v>1464</v>
      </c>
      <c r="G31" s="386" t="s">
        <v>1464</v>
      </c>
      <c r="H31" s="387" t="s">
        <v>1464</v>
      </c>
      <c r="I31" s="479"/>
      <c r="J31" s="481"/>
      <c r="K31" s="493" t="s">
        <v>1464</v>
      </c>
      <c r="L31" s="488"/>
      <c r="M31" s="389"/>
      <c r="R31" s="389"/>
    </row>
    <row r="32" spans="1:18" s="388" customFormat="1" ht="22.5" customHeight="1" x14ac:dyDescent="0.25">
      <c r="A32" s="492"/>
      <c r="B32" s="451"/>
      <c r="C32" s="449"/>
      <c r="D32" s="450"/>
      <c r="E32" s="476" t="str">
        <f>IFERROR(VLOOKUP('Inscription Candidats'!D32,t_clubs,2,FALSE),"")</f>
        <v/>
      </c>
      <c r="F32" s="386" t="s">
        <v>1464</v>
      </c>
      <c r="G32" s="386" t="s">
        <v>1464</v>
      </c>
      <c r="H32" s="387" t="s">
        <v>1464</v>
      </c>
      <c r="I32" s="479"/>
      <c r="J32" s="481"/>
      <c r="K32" s="493" t="s">
        <v>1464</v>
      </c>
      <c r="L32" s="488"/>
      <c r="M32" s="389"/>
      <c r="R32" s="389"/>
    </row>
    <row r="33" spans="1:18" s="388" customFormat="1" ht="22.5" customHeight="1" x14ac:dyDescent="0.25">
      <c r="A33" s="492"/>
      <c r="B33" s="451"/>
      <c r="C33" s="449"/>
      <c r="D33" s="450"/>
      <c r="E33" s="476" t="str">
        <f>IFERROR(VLOOKUP('Inscription Candidats'!D33,t_clubs,2,FALSE),"")</f>
        <v/>
      </c>
      <c r="F33" s="386" t="s">
        <v>1464</v>
      </c>
      <c r="G33" s="386" t="s">
        <v>1464</v>
      </c>
      <c r="H33" s="387" t="s">
        <v>1464</v>
      </c>
      <c r="I33" s="479"/>
      <c r="J33" s="481"/>
      <c r="K33" s="493" t="s">
        <v>1464</v>
      </c>
      <c r="L33" s="488"/>
      <c r="M33" s="389"/>
      <c r="R33" s="389"/>
    </row>
    <row r="34" spans="1:18" s="388" customFormat="1" ht="22.5" customHeight="1" x14ac:dyDescent="0.25">
      <c r="A34" s="492"/>
      <c r="B34" s="451"/>
      <c r="C34" s="449"/>
      <c r="D34" s="450"/>
      <c r="E34" s="476" t="str">
        <f>IFERROR(VLOOKUP('Inscription Candidats'!D34,t_clubs,2,FALSE),"")</f>
        <v/>
      </c>
      <c r="F34" s="386" t="s">
        <v>1464</v>
      </c>
      <c r="G34" s="386" t="s">
        <v>1464</v>
      </c>
      <c r="H34" s="387" t="s">
        <v>1464</v>
      </c>
      <c r="I34" s="479"/>
      <c r="J34" s="481"/>
      <c r="K34" s="493" t="s">
        <v>1464</v>
      </c>
      <c r="L34" s="488"/>
      <c r="M34" s="389"/>
      <c r="R34" s="389"/>
    </row>
    <row r="35" spans="1:18" s="388" customFormat="1" ht="22.5" customHeight="1" x14ac:dyDescent="0.25">
      <c r="A35" s="492"/>
      <c r="B35" s="451"/>
      <c r="C35" s="449"/>
      <c r="D35" s="450"/>
      <c r="E35" s="476" t="str">
        <f>IFERROR(VLOOKUP('Inscription Candidats'!D35,t_clubs,2,FALSE),"")</f>
        <v/>
      </c>
      <c r="F35" s="386" t="s">
        <v>1464</v>
      </c>
      <c r="G35" s="386" t="s">
        <v>1464</v>
      </c>
      <c r="H35" s="387" t="s">
        <v>1464</v>
      </c>
      <c r="I35" s="479"/>
      <c r="J35" s="481"/>
      <c r="K35" s="493" t="s">
        <v>1464</v>
      </c>
      <c r="L35" s="488"/>
      <c r="M35" s="389"/>
      <c r="R35" s="389"/>
    </row>
    <row r="36" spans="1:18" s="388" customFormat="1" ht="22.5" customHeight="1" x14ac:dyDescent="0.25">
      <c r="A36" s="492"/>
      <c r="B36" s="451"/>
      <c r="C36" s="449"/>
      <c r="D36" s="450"/>
      <c r="E36" s="476" t="str">
        <f>IFERROR(VLOOKUP('Inscription Candidats'!D36,t_clubs,2,FALSE),"")</f>
        <v/>
      </c>
      <c r="F36" s="386" t="s">
        <v>1464</v>
      </c>
      <c r="G36" s="386" t="s">
        <v>1464</v>
      </c>
      <c r="H36" s="387" t="s">
        <v>1464</v>
      </c>
      <c r="I36" s="479"/>
      <c r="J36" s="481"/>
      <c r="K36" s="493" t="s">
        <v>1464</v>
      </c>
      <c r="L36" s="488"/>
      <c r="M36" s="389"/>
      <c r="R36" s="389"/>
    </row>
    <row r="37" spans="1:18" s="388" customFormat="1" ht="22.5" customHeight="1" x14ac:dyDescent="0.25">
      <c r="A37" s="492"/>
      <c r="B37" s="451"/>
      <c r="C37" s="449"/>
      <c r="D37" s="450"/>
      <c r="E37" s="476" t="str">
        <f>IFERROR(VLOOKUP('Inscription Candidats'!D37,t_clubs,2,FALSE),"")</f>
        <v/>
      </c>
      <c r="F37" s="386" t="s">
        <v>1464</v>
      </c>
      <c r="G37" s="386" t="s">
        <v>1464</v>
      </c>
      <c r="H37" s="387" t="s">
        <v>1464</v>
      </c>
      <c r="I37" s="479"/>
      <c r="J37" s="481"/>
      <c r="K37" s="493" t="s">
        <v>1464</v>
      </c>
      <c r="L37" s="488"/>
      <c r="M37" s="389"/>
      <c r="R37" s="389"/>
    </row>
    <row r="38" spans="1:18" s="388" customFormat="1" ht="22.5" customHeight="1" x14ac:dyDescent="0.25">
      <c r="A38" s="492"/>
      <c r="B38" s="451"/>
      <c r="C38" s="449"/>
      <c r="D38" s="450"/>
      <c r="E38" s="476" t="str">
        <f>IFERROR(VLOOKUP('Inscription Candidats'!D38,t_clubs,2,FALSE),"")</f>
        <v/>
      </c>
      <c r="F38" s="386" t="s">
        <v>1464</v>
      </c>
      <c r="G38" s="386" t="s">
        <v>1464</v>
      </c>
      <c r="H38" s="387" t="s">
        <v>1464</v>
      </c>
      <c r="I38" s="479"/>
      <c r="J38" s="481"/>
      <c r="K38" s="493" t="s">
        <v>1464</v>
      </c>
      <c r="L38" s="488"/>
      <c r="M38" s="389"/>
      <c r="R38" s="389"/>
    </row>
    <row r="39" spans="1:18" s="388" customFormat="1" ht="22.5" customHeight="1" x14ac:dyDescent="0.25">
      <c r="A39" s="492"/>
      <c r="B39" s="451"/>
      <c r="C39" s="449"/>
      <c r="D39" s="450"/>
      <c r="E39" s="476" t="str">
        <f>IFERROR(VLOOKUP('Inscription Candidats'!D39,t_clubs,2,FALSE),"")</f>
        <v/>
      </c>
      <c r="F39" s="386" t="s">
        <v>1464</v>
      </c>
      <c r="G39" s="386" t="s">
        <v>1464</v>
      </c>
      <c r="H39" s="387" t="s">
        <v>1464</v>
      </c>
      <c r="I39" s="479"/>
      <c r="J39" s="481"/>
      <c r="K39" s="493" t="s">
        <v>1464</v>
      </c>
      <c r="L39" s="488"/>
      <c r="M39" s="389"/>
      <c r="R39" s="389"/>
    </row>
    <row r="40" spans="1:18" s="388" customFormat="1" ht="22.5" customHeight="1" x14ac:dyDescent="0.25">
      <c r="A40" s="492"/>
      <c r="B40" s="451"/>
      <c r="C40" s="449"/>
      <c r="D40" s="450"/>
      <c r="E40" s="476" t="str">
        <f>IFERROR(VLOOKUP('Inscription Candidats'!D40,t_clubs,2,FALSE),"")</f>
        <v/>
      </c>
      <c r="F40" s="386" t="s">
        <v>1464</v>
      </c>
      <c r="G40" s="386" t="s">
        <v>1464</v>
      </c>
      <c r="H40" s="387" t="s">
        <v>1464</v>
      </c>
      <c r="I40" s="479"/>
      <c r="J40" s="481"/>
      <c r="K40" s="493" t="s">
        <v>1464</v>
      </c>
      <c r="L40" s="488"/>
      <c r="M40" s="389"/>
      <c r="R40" s="389"/>
    </row>
    <row r="41" spans="1:18" s="388" customFormat="1" ht="22.5" customHeight="1" x14ac:dyDescent="0.25">
      <c r="A41" s="492"/>
      <c r="B41" s="451"/>
      <c r="C41" s="449"/>
      <c r="D41" s="450"/>
      <c r="E41" s="476" t="str">
        <f>IFERROR(VLOOKUP('Inscription Candidats'!D41,t_clubs,2,FALSE),"")</f>
        <v/>
      </c>
      <c r="F41" s="386" t="s">
        <v>1464</v>
      </c>
      <c r="G41" s="386" t="s">
        <v>1464</v>
      </c>
      <c r="H41" s="387" t="s">
        <v>1464</v>
      </c>
      <c r="I41" s="479"/>
      <c r="J41" s="481"/>
      <c r="K41" s="493" t="s">
        <v>1464</v>
      </c>
      <c r="L41" s="488"/>
      <c r="M41" s="389"/>
      <c r="R41" s="389"/>
    </row>
    <row r="42" spans="1:18" s="388" customFormat="1" ht="22.5" customHeight="1" x14ac:dyDescent="0.25">
      <c r="A42" s="492"/>
      <c r="B42" s="451"/>
      <c r="C42" s="449"/>
      <c r="D42" s="450"/>
      <c r="E42" s="476" t="str">
        <f>IFERROR(VLOOKUP('Inscription Candidats'!D42,t_clubs,2,FALSE),"")</f>
        <v/>
      </c>
      <c r="F42" s="386" t="s">
        <v>1464</v>
      </c>
      <c r="G42" s="386" t="s">
        <v>1464</v>
      </c>
      <c r="H42" s="387" t="s">
        <v>1464</v>
      </c>
      <c r="I42" s="479"/>
      <c r="J42" s="481"/>
      <c r="K42" s="493" t="s">
        <v>1464</v>
      </c>
      <c r="L42" s="488"/>
      <c r="M42" s="389"/>
      <c r="R42" s="389"/>
    </row>
    <row r="43" spans="1:18" s="388" customFormat="1" ht="22.5" customHeight="1" x14ac:dyDescent="0.25">
      <c r="A43" s="492"/>
      <c r="B43" s="451"/>
      <c r="C43" s="449"/>
      <c r="D43" s="450"/>
      <c r="E43" s="476" t="str">
        <f>IFERROR(VLOOKUP('Inscription Candidats'!D43,t_clubs,2,FALSE),"")</f>
        <v/>
      </c>
      <c r="F43" s="386" t="s">
        <v>1464</v>
      </c>
      <c r="G43" s="386" t="s">
        <v>1464</v>
      </c>
      <c r="H43" s="387" t="s">
        <v>1464</v>
      </c>
      <c r="I43" s="479"/>
      <c r="J43" s="481"/>
      <c r="K43" s="493" t="s">
        <v>1464</v>
      </c>
      <c r="L43" s="488"/>
      <c r="M43" s="389"/>
      <c r="R43" s="389"/>
    </row>
    <row r="44" spans="1:18" s="388" customFormat="1" ht="22.5" customHeight="1" x14ac:dyDescent="0.25">
      <c r="A44" s="492"/>
      <c r="B44" s="451"/>
      <c r="C44" s="449"/>
      <c r="D44" s="450"/>
      <c r="E44" s="476" t="str">
        <f>IFERROR(VLOOKUP('Inscription Candidats'!D44,t_clubs,2,FALSE),"")</f>
        <v/>
      </c>
      <c r="F44" s="386" t="s">
        <v>1464</v>
      </c>
      <c r="G44" s="386" t="s">
        <v>1464</v>
      </c>
      <c r="H44" s="387" t="s">
        <v>1464</v>
      </c>
      <c r="I44" s="479"/>
      <c r="J44" s="481"/>
      <c r="K44" s="493" t="s">
        <v>1464</v>
      </c>
      <c r="L44" s="488"/>
      <c r="M44" s="389"/>
      <c r="R44" s="389"/>
    </row>
    <row r="45" spans="1:18" s="388" customFormat="1" ht="22.5" customHeight="1" x14ac:dyDescent="0.25">
      <c r="A45" s="492"/>
      <c r="B45" s="451"/>
      <c r="C45" s="449"/>
      <c r="D45" s="450"/>
      <c r="E45" s="476" t="str">
        <f>IFERROR(VLOOKUP('Inscription Candidats'!D45,t_clubs,2,FALSE),"")</f>
        <v/>
      </c>
      <c r="F45" s="386" t="s">
        <v>1464</v>
      </c>
      <c r="G45" s="386" t="s">
        <v>1464</v>
      </c>
      <c r="H45" s="387" t="s">
        <v>1464</v>
      </c>
      <c r="I45" s="479"/>
      <c r="J45" s="481"/>
      <c r="K45" s="493" t="s">
        <v>1464</v>
      </c>
      <c r="L45" s="488"/>
      <c r="M45" s="389"/>
      <c r="R45" s="389"/>
    </row>
    <row r="46" spans="1:18" s="388" customFormat="1" ht="22.5" customHeight="1" x14ac:dyDescent="0.25">
      <c r="A46" s="390"/>
      <c r="B46" s="391"/>
      <c r="C46" s="391"/>
      <c r="D46" s="392"/>
      <c r="E46" s="477"/>
      <c r="F46" s="391"/>
      <c r="G46" s="391"/>
      <c r="H46" s="390"/>
      <c r="I46" s="391"/>
      <c r="J46" s="390"/>
      <c r="K46" s="395"/>
      <c r="L46" s="391"/>
      <c r="M46" s="389"/>
      <c r="R46" s="389"/>
    </row>
    <row r="47" spans="1:18" s="388" customFormat="1" ht="22.5" customHeight="1" x14ac:dyDescent="0.25">
      <c r="A47" s="390"/>
      <c r="B47" s="391"/>
      <c r="C47" s="391"/>
      <c r="D47" s="392"/>
      <c r="E47" s="477"/>
      <c r="F47" s="391"/>
      <c r="G47" s="391"/>
      <c r="H47" s="390"/>
      <c r="I47" s="391"/>
      <c r="J47" s="390"/>
      <c r="K47" s="395"/>
      <c r="L47" s="391"/>
      <c r="M47" s="389"/>
      <c r="R47" s="389"/>
    </row>
    <row r="48" spans="1:18" s="388" customFormat="1" ht="22.5" customHeight="1" x14ac:dyDescent="0.25">
      <c r="A48" s="390"/>
      <c r="B48" s="391"/>
      <c r="C48" s="391"/>
      <c r="D48" s="392"/>
      <c r="E48" s="477"/>
      <c r="F48" s="391"/>
      <c r="G48" s="391"/>
      <c r="H48" s="390"/>
      <c r="I48" s="391"/>
      <c r="J48" s="390"/>
      <c r="K48" s="395"/>
      <c r="L48" s="391"/>
      <c r="M48" s="389"/>
      <c r="R48" s="389"/>
    </row>
    <row r="49" spans="1:18" s="388" customFormat="1" ht="22.5" customHeight="1" x14ac:dyDescent="0.25">
      <c r="A49" s="390"/>
      <c r="B49" s="391"/>
      <c r="C49" s="391"/>
      <c r="D49" s="392"/>
      <c r="E49" s="477"/>
      <c r="F49" s="391"/>
      <c r="G49" s="391"/>
      <c r="H49" s="390"/>
      <c r="I49" s="391"/>
      <c r="J49" s="390"/>
      <c r="K49" s="395"/>
      <c r="L49" s="391"/>
      <c r="M49" s="389"/>
      <c r="R49" s="389"/>
    </row>
    <row r="50" spans="1:18" s="388" customFormat="1" ht="22.5" customHeight="1" x14ac:dyDescent="0.25">
      <c r="A50" s="390"/>
      <c r="B50" s="391"/>
      <c r="C50" s="391"/>
      <c r="D50" s="392"/>
      <c r="E50" s="477"/>
      <c r="F50" s="391"/>
      <c r="G50" s="391"/>
      <c r="H50" s="390"/>
      <c r="I50" s="391"/>
      <c r="J50" s="390"/>
      <c r="K50" s="395"/>
      <c r="L50" s="391"/>
      <c r="M50" s="389"/>
      <c r="R50" s="389"/>
    </row>
    <row r="51" spans="1:18" s="388" customFormat="1" x14ac:dyDescent="0.25">
      <c r="A51" s="390"/>
      <c r="B51" s="391"/>
      <c r="C51" s="391"/>
      <c r="D51" s="392"/>
      <c r="E51" s="477"/>
      <c r="F51" s="391"/>
      <c r="G51" s="391"/>
      <c r="H51" s="390"/>
      <c r="I51" s="391"/>
      <c r="J51" s="390"/>
      <c r="K51" s="395"/>
      <c r="L51" s="391"/>
      <c r="M51" s="389"/>
      <c r="R51" s="389"/>
    </row>
    <row r="52" spans="1:18" s="388" customFormat="1" x14ac:dyDescent="0.25">
      <c r="A52" s="390"/>
      <c r="B52" s="391"/>
      <c r="C52" s="391"/>
      <c r="D52" s="392"/>
      <c r="E52" s="477"/>
      <c r="F52" s="391"/>
      <c r="G52" s="391"/>
      <c r="H52" s="390"/>
      <c r="I52" s="391"/>
      <c r="J52" s="390"/>
      <c r="K52" s="395"/>
      <c r="L52" s="391"/>
      <c r="M52" s="389"/>
      <c r="R52" s="389"/>
    </row>
    <row r="53" spans="1:18" s="388" customFormat="1" x14ac:dyDescent="0.25">
      <c r="A53" s="390"/>
      <c r="B53" s="391"/>
      <c r="C53" s="391"/>
      <c r="D53" s="392"/>
      <c r="E53" s="477"/>
      <c r="F53" s="391"/>
      <c r="G53" s="391"/>
      <c r="H53" s="390"/>
      <c r="I53" s="391"/>
      <c r="J53" s="390"/>
      <c r="K53" s="395"/>
      <c r="L53" s="391"/>
      <c r="M53" s="389"/>
      <c r="R53" s="389"/>
    </row>
    <row r="54" spans="1:18" s="388" customFormat="1" x14ac:dyDescent="0.25">
      <c r="A54" s="390"/>
      <c r="B54" s="391"/>
      <c r="C54" s="391"/>
      <c r="D54" s="392"/>
      <c r="E54" s="477"/>
      <c r="F54" s="391"/>
      <c r="G54" s="391"/>
      <c r="H54" s="390"/>
      <c r="I54" s="391"/>
      <c r="J54" s="390"/>
      <c r="K54" s="395"/>
      <c r="L54" s="391"/>
      <c r="M54" s="389"/>
      <c r="R54" s="389"/>
    </row>
    <row r="55" spans="1:18" s="388" customFormat="1" x14ac:dyDescent="0.25">
      <c r="A55" s="390"/>
      <c r="B55" s="391"/>
      <c r="C55" s="391"/>
      <c r="D55" s="392"/>
      <c r="E55" s="477"/>
      <c r="F55" s="391"/>
      <c r="G55" s="391"/>
      <c r="H55" s="390"/>
      <c r="I55" s="391"/>
      <c r="J55" s="390"/>
      <c r="K55" s="395"/>
      <c r="L55" s="391"/>
      <c r="M55" s="389"/>
      <c r="R55" s="389"/>
    </row>
    <row r="56" spans="1:18" s="388" customFormat="1" x14ac:dyDescent="0.25">
      <c r="A56" s="390"/>
      <c r="B56" s="391"/>
      <c r="C56" s="391"/>
      <c r="D56" s="392"/>
      <c r="E56" s="477"/>
      <c r="F56" s="391"/>
      <c r="G56" s="391"/>
      <c r="H56" s="390"/>
      <c r="I56" s="391"/>
      <c r="J56" s="390"/>
      <c r="K56" s="395"/>
      <c r="L56" s="391"/>
      <c r="M56" s="389"/>
      <c r="R56" s="389"/>
    </row>
    <row r="57" spans="1:18" s="388" customFormat="1" x14ac:dyDescent="0.25">
      <c r="A57" s="390"/>
      <c r="B57" s="391"/>
      <c r="C57" s="391"/>
      <c r="D57" s="392"/>
      <c r="E57" s="477"/>
      <c r="F57" s="391"/>
      <c r="G57" s="391"/>
      <c r="H57" s="390"/>
      <c r="I57" s="391"/>
      <c r="J57" s="390"/>
      <c r="K57" s="395"/>
      <c r="L57" s="391"/>
      <c r="M57" s="389"/>
      <c r="R57" s="389"/>
    </row>
  </sheetData>
  <sheetProtection password="C4C2" sheet="1" objects="1" scenarios="1" selectLockedCells="1"/>
  <dataValidations count="4">
    <dataValidation type="list" allowBlank="1" showInputMessage="1" showErrorMessage="1" sqref="F6:F45">
      <formula1>l_club_efbt</formula1>
    </dataValidation>
    <dataValidation type="list" allowBlank="1" showInputMessage="1" showErrorMessage="1" sqref="G6:G45 L6:L45">
      <formula1>l_obj</formula1>
    </dataValidation>
    <dataValidation type="list" allowBlank="1" showInputMessage="1" showErrorMessage="1" sqref="H6:H45">
      <formula1>l_initman</formula1>
    </dataValidation>
    <dataValidation type="list" allowBlank="1" showInputMessage="1" showErrorMessage="1" sqref="K6:K45">
      <formula1>Participation</formula1>
    </dataValidation>
  </dataValidations>
  <pageMargins left="0.7" right="0.7" top="0.75" bottom="0.75" header="0.3" footer="0.3"/>
  <pageSetup paperSize="9" orientation="portrait"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Listes!$X:$X</xm:f>
          </x14:formula1>
          <xm:sqref>D6:D45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2:J37"/>
  <sheetViews>
    <sheetView zoomScale="130" zoomScaleNormal="130" workbookViewId="0">
      <selection activeCell="I18" sqref="I18"/>
    </sheetView>
  </sheetViews>
  <sheetFormatPr baseColWidth="10" defaultColWidth="11.42578125" defaultRowHeight="12.75" x14ac:dyDescent="0.2"/>
  <cols>
    <col min="1" max="1" width="6.42578125" style="107" customWidth="1"/>
    <col min="2" max="2" width="12.42578125" style="107" customWidth="1"/>
    <col min="3" max="3" width="15.7109375" style="107" customWidth="1"/>
    <col min="4" max="4" width="9.7109375" style="107" customWidth="1"/>
    <col min="5" max="5" width="14.85546875" style="107" customWidth="1"/>
    <col min="6" max="6" width="15" style="107" customWidth="1"/>
    <col min="7" max="8" width="11.7109375" style="107" customWidth="1"/>
    <col min="9" max="9" width="11.42578125" style="399"/>
    <col min="10" max="16384" width="11.42578125" style="107"/>
  </cols>
  <sheetData>
    <row r="2" spans="1:10" ht="22.5" x14ac:dyDescent="0.3">
      <c r="A2" s="609" t="s">
        <v>137</v>
      </c>
      <c r="B2" s="609"/>
      <c r="C2" s="609"/>
      <c r="D2" s="609"/>
      <c r="E2" s="609"/>
      <c r="F2" s="609"/>
      <c r="G2" s="609"/>
      <c r="H2" s="609"/>
    </row>
    <row r="3" spans="1:10" x14ac:dyDescent="0.2">
      <c r="A3" s="144"/>
      <c r="B3" s="144"/>
      <c r="C3" s="144"/>
      <c r="D3" s="144"/>
      <c r="E3" s="144"/>
      <c r="F3" s="144"/>
      <c r="G3" s="144"/>
      <c r="H3" s="144"/>
    </row>
    <row r="4" spans="1:10" ht="24" customHeight="1" x14ac:dyDescent="0.25">
      <c r="A4" s="610" t="s">
        <v>1385</v>
      </c>
      <c r="B4" s="610"/>
      <c r="C4" s="610"/>
      <c r="D4" s="610"/>
      <c r="E4" s="610"/>
      <c r="F4" s="610"/>
      <c r="G4" s="610"/>
      <c r="H4" s="610"/>
    </row>
    <row r="5" spans="1:10" s="145" customFormat="1" ht="12.75" customHeight="1" x14ac:dyDescent="0.2">
      <c r="A5" s="611" t="str">
        <f>i_ref_formation</f>
        <v/>
      </c>
      <c r="B5" s="611"/>
      <c r="C5" s="611"/>
      <c r="D5" s="611"/>
      <c r="E5" s="611"/>
      <c r="F5" s="611"/>
      <c r="G5" s="611"/>
      <c r="H5" s="611"/>
      <c r="I5" s="400"/>
    </row>
    <row r="6" spans="1:10" ht="12.75" customHeight="1" x14ac:dyDescent="0.2"/>
    <row r="7" spans="1:10" ht="32.25" customHeight="1" x14ac:dyDescent="0.2"/>
    <row r="8" spans="1:10" ht="17.25" customHeight="1" x14ac:dyDescent="0.2">
      <c r="A8" s="146" t="s">
        <v>139</v>
      </c>
      <c r="B8" s="123"/>
      <c r="C8" s="123"/>
      <c r="D8" s="147"/>
      <c r="E8" s="146" t="s">
        <v>171</v>
      </c>
      <c r="F8" s="123"/>
      <c r="G8" s="123"/>
      <c r="H8" s="148"/>
    </row>
    <row r="9" spans="1:10" ht="17.25" customHeight="1" x14ac:dyDescent="0.2">
      <c r="A9" s="161" t="s">
        <v>2</v>
      </c>
      <c r="B9" s="507"/>
      <c r="C9" s="507" t="str">
        <f>i_type_formation</f>
        <v>Choisir…</v>
      </c>
      <c r="D9" s="508"/>
      <c r="E9" s="161" t="s">
        <v>168</v>
      </c>
      <c r="F9" s="507" t="str">
        <f>i_region</f>
        <v>Choisir…</v>
      </c>
      <c r="G9" s="507"/>
      <c r="H9" s="509"/>
      <c r="I9" s="401"/>
    </row>
    <row r="10" spans="1:10" ht="17.25" customHeight="1" x14ac:dyDescent="0.2">
      <c r="A10" s="161" t="s">
        <v>1529</v>
      </c>
      <c r="B10" s="162"/>
      <c r="C10" s="624" t="str">
        <f>'Infos Formation'!B22</f>
        <v>Choisir…</v>
      </c>
      <c r="D10" s="625"/>
      <c r="E10" s="161" t="s">
        <v>1379</v>
      </c>
      <c r="F10" s="622">
        <f>i_c_club</f>
        <v>0</v>
      </c>
      <c r="G10" s="622"/>
      <c r="H10" s="623"/>
      <c r="I10" s="401"/>
    </row>
    <row r="11" spans="1:10" ht="17.25" customHeight="1" x14ac:dyDescent="0.2">
      <c r="A11" s="161" t="s">
        <v>1519</v>
      </c>
      <c r="B11" s="162"/>
      <c r="C11" s="624" t="str">
        <f>'Infos Formation'!B23</f>
        <v>Choisir…</v>
      </c>
      <c r="D11" s="625"/>
      <c r="E11" s="161" t="s">
        <v>167</v>
      </c>
      <c r="F11" s="617" t="str">
        <f>i_club</f>
        <v/>
      </c>
      <c r="G11" s="617"/>
      <c r="H11" s="618"/>
    </row>
    <row r="12" spans="1:10" ht="17.25" customHeight="1" x14ac:dyDescent="0.2">
      <c r="A12" s="161" t="s">
        <v>98</v>
      </c>
      <c r="B12" s="162"/>
      <c r="C12" s="626">
        <f>i_annee_formation</f>
        <v>2020</v>
      </c>
      <c r="D12" s="627"/>
      <c r="E12" s="218" t="s">
        <v>166</v>
      </c>
      <c r="F12" s="619">
        <f>i_adresse</f>
        <v>0</v>
      </c>
      <c r="G12" s="619"/>
      <c r="H12" s="620"/>
    </row>
    <row r="13" spans="1:10" ht="17.25" customHeight="1" x14ac:dyDescent="0.2">
      <c r="A13" s="163" t="s">
        <v>107</v>
      </c>
      <c r="B13" s="164"/>
      <c r="C13" s="628" t="str">
        <f>i_num_formation</f>
        <v>Choisir…</v>
      </c>
      <c r="D13" s="629"/>
      <c r="E13" s="167" t="s">
        <v>1378</v>
      </c>
      <c r="F13" s="616" t="str">
        <f>i_c_postal&amp;" "&amp;i_ville</f>
        <v xml:space="preserve"> </v>
      </c>
      <c r="G13" s="616"/>
      <c r="H13" s="621"/>
    </row>
    <row r="14" spans="1:10" ht="17.25" customHeight="1" x14ac:dyDescent="0.2">
      <c r="A14" s="149"/>
      <c r="C14" s="150"/>
      <c r="E14" s="151"/>
      <c r="F14" s="214"/>
      <c r="G14" s="214"/>
      <c r="H14" s="152"/>
    </row>
    <row r="15" spans="1:10" ht="17.25" customHeight="1" x14ac:dyDescent="0.2">
      <c r="A15" s="165" t="s">
        <v>105</v>
      </c>
      <c r="B15" s="166"/>
      <c r="C15" s="612" t="str">
        <f>i_nom_formateur1</f>
        <v>Choisir…</v>
      </c>
      <c r="D15" s="612"/>
      <c r="E15" s="168" t="s">
        <v>169</v>
      </c>
      <c r="F15" s="612" t="str">
        <f>i_niv_formateur1</f>
        <v/>
      </c>
      <c r="G15" s="612"/>
      <c r="H15" s="613"/>
    </row>
    <row r="16" spans="1:10" ht="17.25" customHeight="1" x14ac:dyDescent="0.2">
      <c r="A16" s="167" t="s">
        <v>106</v>
      </c>
      <c r="B16" s="164"/>
      <c r="C16" s="616" t="str">
        <f>IF(i_nom_formateur2&gt;0,i_nom_formateur2,"")</f>
        <v>Choisir…</v>
      </c>
      <c r="D16" s="616"/>
      <c r="E16" s="169" t="s">
        <v>169</v>
      </c>
      <c r="F16" s="614" t="str">
        <f>IFERROR(i_niv_formateur2,"")</f>
        <v/>
      </c>
      <c r="G16" s="614"/>
      <c r="H16" s="615"/>
      <c r="I16" s="401"/>
      <c r="J16" s="106"/>
    </row>
    <row r="17" spans="1:10" ht="17.25" customHeight="1" x14ac:dyDescent="0.2">
      <c r="I17" s="401"/>
      <c r="J17" s="106"/>
    </row>
    <row r="18" spans="1:10" ht="17.25" customHeight="1" x14ac:dyDescent="0.2">
      <c r="A18" s="154"/>
      <c r="B18" s="155"/>
      <c r="C18" s="156"/>
      <c r="D18" s="156"/>
      <c r="E18" s="156"/>
      <c r="F18" s="156"/>
      <c r="G18" s="156"/>
      <c r="H18" s="156"/>
      <c r="I18" s="401"/>
      <c r="J18" s="106"/>
    </row>
    <row r="19" spans="1:10" s="106" customFormat="1" ht="17.25" customHeight="1" x14ac:dyDescent="0.25">
      <c r="A19" s="634" t="s">
        <v>170</v>
      </c>
      <c r="B19" s="634"/>
      <c r="C19" s="596" t="s">
        <v>7</v>
      </c>
      <c r="D19" s="596"/>
      <c r="E19" s="596"/>
      <c r="F19" s="596" t="s">
        <v>108</v>
      </c>
      <c r="G19" s="596"/>
      <c r="H19" s="596"/>
      <c r="I19" s="401"/>
    </row>
    <row r="20" spans="1:10" s="106" customFormat="1" ht="17.25" customHeight="1" x14ac:dyDescent="0.25">
      <c r="A20" s="639" t="s">
        <v>9</v>
      </c>
      <c r="B20" s="639"/>
      <c r="C20" s="640">
        <f>i_s1_date</f>
        <v>0</v>
      </c>
      <c r="D20" s="640"/>
      <c r="E20" s="640"/>
      <c r="F20" s="641">
        <f>i_s1_heure</f>
        <v>0</v>
      </c>
      <c r="G20" s="641"/>
      <c r="H20" s="641"/>
      <c r="I20" s="401"/>
    </row>
    <row r="21" spans="1:10" s="106" customFormat="1" ht="17.25" customHeight="1" x14ac:dyDescent="0.25">
      <c r="A21" s="639" t="str">
        <f>IF(i_s2_date&gt;0,"Séance 2","")</f>
        <v/>
      </c>
      <c r="B21" s="639"/>
      <c r="C21" s="640" t="str">
        <f>IF(i_s2_date&gt;0,i_s2_date,"")</f>
        <v/>
      </c>
      <c r="D21" s="640"/>
      <c r="E21" s="640"/>
      <c r="F21" s="641" t="str">
        <f>IF(i_s2_date&gt;0,i_s2_heure,"")</f>
        <v/>
      </c>
      <c r="G21" s="641"/>
      <c r="H21" s="641"/>
      <c r="I21" s="401"/>
    </row>
    <row r="22" spans="1:10" ht="17.25" customHeight="1" x14ac:dyDescent="0.2">
      <c r="A22" s="646" t="str">
        <f>IF(i_s3_date&gt;0,"Séance 3","")</f>
        <v/>
      </c>
      <c r="B22" s="646"/>
      <c r="C22" s="645" t="str">
        <f>IF(i_s3_date&gt;0,i_s3_date,"")</f>
        <v/>
      </c>
      <c r="D22" s="645"/>
      <c r="E22" s="645"/>
      <c r="F22" s="642" t="str">
        <f>IF(i_s3_date&gt;0,i_s3_heure,"")</f>
        <v/>
      </c>
      <c r="G22" s="643"/>
      <c r="H22" s="644"/>
    </row>
    <row r="23" spans="1:10" ht="17.25" customHeight="1" x14ac:dyDescent="0.2"/>
    <row r="24" spans="1:10" ht="17.25" customHeight="1" x14ac:dyDescent="0.2">
      <c r="A24" s="635" t="s">
        <v>102</v>
      </c>
      <c r="B24" s="636"/>
      <c r="C24" s="636"/>
      <c r="D24" s="636"/>
      <c r="E24" s="636"/>
      <c r="F24" s="636"/>
      <c r="G24" s="636"/>
      <c r="H24" s="637"/>
    </row>
    <row r="25" spans="1:10" ht="17.25" customHeight="1" x14ac:dyDescent="0.2">
      <c r="A25" s="597" t="str">
        <f>IF('Infos Formation'!A46&gt;0,'Infos Formation'!A46," ")</f>
        <v>Date limite d'inscription</v>
      </c>
      <c r="B25" s="598"/>
      <c r="C25" s="598"/>
      <c r="D25" s="607" t="str">
        <f>IF('Infos Formation'!B46&gt;0,'Infos Formation'!B46," ")</f>
        <v>Indiquer la date limite d'inscription</v>
      </c>
      <c r="E25" s="607"/>
      <c r="F25" s="607"/>
      <c r="G25" s="607"/>
      <c r="H25" s="608"/>
    </row>
    <row r="26" spans="1:10" ht="17.25" customHeight="1" x14ac:dyDescent="0.2">
      <c r="A26" s="599" t="str">
        <f>IF('Infos Formation'!A47&gt;0,'Infos Formation'!A47," ")</f>
        <v>Repas prévu sur place</v>
      </c>
      <c r="B26" s="600"/>
      <c r="C26" s="600"/>
      <c r="D26" s="605" t="str">
        <f>IF('Infos Formation'!B47&gt;0,'Infos Formation'!B47," ")</f>
        <v>Choisir…</v>
      </c>
      <c r="E26" s="605"/>
      <c r="F26" s="605"/>
      <c r="G26" s="605"/>
      <c r="H26" s="606"/>
    </row>
    <row r="27" spans="1:10" ht="17.25" customHeight="1" x14ac:dyDescent="0.2">
      <c r="A27" s="599" t="str">
        <f>IF('Infos Formation'!A48&gt;0,'Infos Formation'!A48," ")</f>
        <v>Formation Pratique</v>
      </c>
      <c r="B27" s="600"/>
      <c r="C27" s="600"/>
      <c r="D27" s="605" t="str">
        <f>IF('Infos Formation'!B48&gt;0,'Infos Formation'!B48," ")</f>
        <v>Prévoir Arme, munitions et équipements</v>
      </c>
      <c r="E27" s="605"/>
      <c r="F27" s="605"/>
      <c r="G27" s="605"/>
      <c r="H27" s="606"/>
    </row>
    <row r="28" spans="1:10" ht="17.25" customHeight="1" x14ac:dyDescent="0.2">
      <c r="A28" s="599" t="str">
        <f>IF('Infos Formation'!A49&gt;0,'Infos Formation'!A49," ")</f>
        <v xml:space="preserve"> </v>
      </c>
      <c r="B28" s="600"/>
      <c r="C28" s="600"/>
      <c r="D28" s="605" t="str">
        <f>IF('Infos Formation'!B49&gt;0,'Infos Formation'!B49," ")</f>
        <v xml:space="preserve"> </v>
      </c>
      <c r="E28" s="605"/>
      <c r="F28" s="605"/>
      <c r="G28" s="605"/>
      <c r="H28" s="606"/>
    </row>
    <row r="29" spans="1:10" ht="17.25" customHeight="1" x14ac:dyDescent="0.2">
      <c r="A29" s="601" t="str">
        <f>IF('Infos Formation'!A50&gt;0,'Infos Formation'!A50," ")</f>
        <v xml:space="preserve"> </v>
      </c>
      <c r="B29" s="602"/>
      <c r="C29" s="602"/>
      <c r="D29" s="603" t="str">
        <f>IF('Infos Formation'!B50&gt;0,'Infos Formation'!B50," ")</f>
        <v xml:space="preserve"> </v>
      </c>
      <c r="E29" s="603"/>
      <c r="F29" s="603"/>
      <c r="G29" s="603"/>
      <c r="H29" s="604"/>
    </row>
    <row r="30" spans="1:10" s="106" customFormat="1" ht="17.25" customHeight="1" x14ac:dyDescent="0.2">
      <c r="A30" s="107"/>
      <c r="B30" s="107"/>
      <c r="C30" s="107"/>
      <c r="D30" s="107"/>
      <c r="E30" s="107"/>
      <c r="F30" s="107"/>
      <c r="G30" s="107"/>
      <c r="H30" s="107"/>
      <c r="I30" s="401"/>
    </row>
    <row r="31" spans="1:10" ht="17.25" customHeight="1" x14ac:dyDescent="0.2">
      <c r="A31" s="635" t="s">
        <v>188</v>
      </c>
      <c r="B31" s="636"/>
      <c r="C31" s="636"/>
      <c r="D31" s="636"/>
      <c r="E31" s="636"/>
      <c r="F31" s="636"/>
      <c r="G31" s="636"/>
      <c r="H31" s="637"/>
    </row>
    <row r="32" spans="1:10" ht="51" customHeight="1" x14ac:dyDescent="0.2">
      <c r="A32" s="647" t="s">
        <v>1389</v>
      </c>
      <c r="B32" s="648"/>
      <c r="C32" s="648"/>
      <c r="D32" s="648"/>
      <c r="E32" s="648"/>
      <c r="F32" s="648"/>
      <c r="G32" s="648"/>
      <c r="H32" s="649"/>
    </row>
    <row r="33" spans="1:8" ht="17.25" customHeight="1" x14ac:dyDescent="0.2">
      <c r="A33" s="159"/>
      <c r="B33" s="630" t="str">
        <f>'Infos Formation'!B28</f>
        <v/>
      </c>
      <c r="C33" s="630"/>
      <c r="D33" s="630"/>
      <c r="E33" s="630"/>
      <c r="F33" s="630"/>
      <c r="G33" s="630"/>
      <c r="H33" s="160"/>
    </row>
    <row r="34" spans="1:8" ht="17.25" customHeight="1" x14ac:dyDescent="0.2">
      <c r="A34" s="157"/>
      <c r="B34" s="638" t="str">
        <f>'Infos Formation'!B33</f>
        <v/>
      </c>
      <c r="C34" s="638"/>
      <c r="D34" s="638"/>
      <c r="E34" s="638"/>
      <c r="F34" s="638"/>
      <c r="G34" s="638"/>
      <c r="H34" s="158"/>
    </row>
    <row r="35" spans="1:8" ht="17.25" customHeight="1" thickBot="1" x14ac:dyDescent="0.25"/>
    <row r="36" spans="1:8" ht="186.75" customHeight="1" thickTop="1" thickBot="1" x14ac:dyDescent="0.25">
      <c r="A36" s="631" t="s">
        <v>1520</v>
      </c>
      <c r="B36" s="632"/>
      <c r="C36" s="632"/>
      <c r="D36" s="632"/>
      <c r="E36" s="632"/>
      <c r="F36" s="632"/>
      <c r="G36" s="632"/>
      <c r="H36" s="633"/>
    </row>
    <row r="37" spans="1:8" ht="13.5" thickTop="1" x14ac:dyDescent="0.2"/>
  </sheetData>
  <sheetProtection password="C4C2" sheet="1" objects="1" scenarios="1" selectLockedCells="1"/>
  <mergeCells count="43">
    <mergeCell ref="B33:G33"/>
    <mergeCell ref="A36:H36"/>
    <mergeCell ref="A19:B19"/>
    <mergeCell ref="A24:H24"/>
    <mergeCell ref="B34:G34"/>
    <mergeCell ref="A20:B20"/>
    <mergeCell ref="A21:B21"/>
    <mergeCell ref="C20:E20"/>
    <mergeCell ref="C21:E21"/>
    <mergeCell ref="F20:H20"/>
    <mergeCell ref="F21:H21"/>
    <mergeCell ref="F22:H22"/>
    <mergeCell ref="C22:E22"/>
    <mergeCell ref="A22:B22"/>
    <mergeCell ref="A32:H32"/>
    <mergeCell ref="A31:H31"/>
    <mergeCell ref="A2:H2"/>
    <mergeCell ref="C19:E19"/>
    <mergeCell ref="A4:H4"/>
    <mergeCell ref="A5:H5"/>
    <mergeCell ref="F15:H15"/>
    <mergeCell ref="F16:H16"/>
    <mergeCell ref="C15:D15"/>
    <mergeCell ref="C16:D16"/>
    <mergeCell ref="F11:H11"/>
    <mergeCell ref="F12:H12"/>
    <mergeCell ref="F13:H13"/>
    <mergeCell ref="F10:H10"/>
    <mergeCell ref="C10:D10"/>
    <mergeCell ref="C11:D11"/>
    <mergeCell ref="C12:D12"/>
    <mergeCell ref="C13:D13"/>
    <mergeCell ref="F19:H19"/>
    <mergeCell ref="A25:C25"/>
    <mergeCell ref="A26:C26"/>
    <mergeCell ref="A29:C29"/>
    <mergeCell ref="D29:H29"/>
    <mergeCell ref="D27:H27"/>
    <mergeCell ref="D26:H26"/>
    <mergeCell ref="D28:H28"/>
    <mergeCell ref="A27:C27"/>
    <mergeCell ref="A28:C28"/>
    <mergeCell ref="D25:H25"/>
  </mergeCells>
  <dataValidations count="3">
    <dataValidation allowBlank="1" showInputMessage="1" sqref="F10 C10"/>
    <dataValidation allowBlank="1" showInputMessage="1" showErrorMessage="1" promptTitle="Type" prompt="Choisir le niveau" sqref="E15:E16"/>
    <dataValidation allowBlank="1" showErrorMessage="1" sqref="F15:F16"/>
  </dataValidations>
  <printOptions horizontalCentered="1"/>
  <pageMargins left="0.19685039370078741" right="0.19685039370078741" top="0.19685039370078741" bottom="0.19685039370078741" header="0" footer="0"/>
  <pageSetup paperSize="9"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38"/>
  <sheetViews>
    <sheetView topLeftCell="A13" zoomScale="130" zoomScaleNormal="130" workbookViewId="0">
      <selection activeCell="I7" sqref="I7"/>
    </sheetView>
  </sheetViews>
  <sheetFormatPr baseColWidth="10" defaultColWidth="11.42578125" defaultRowHeight="12.75" x14ac:dyDescent="0.2"/>
  <cols>
    <col min="1" max="1" width="6.42578125" style="107" customWidth="1"/>
    <col min="2" max="2" width="12.42578125" style="107" customWidth="1"/>
    <col min="3" max="3" width="15.7109375" style="107" customWidth="1"/>
    <col min="4" max="4" width="9.28515625" style="107" customWidth="1"/>
    <col min="5" max="5" width="15" style="107" customWidth="1"/>
    <col min="6" max="6" width="14.140625" style="107" customWidth="1"/>
    <col min="7" max="8" width="11.7109375" style="107" customWidth="1"/>
    <col min="9" max="9" width="11.42578125" style="399"/>
    <col min="10" max="16384" width="11.42578125" style="107"/>
  </cols>
  <sheetData>
    <row r="2" spans="1:9" ht="22.5" x14ac:dyDescent="0.3">
      <c r="A2" s="609" t="s">
        <v>137</v>
      </c>
      <c r="B2" s="609"/>
      <c r="C2" s="609"/>
      <c r="D2" s="609"/>
      <c r="E2" s="609"/>
      <c r="F2" s="609"/>
      <c r="G2" s="609"/>
      <c r="H2" s="609"/>
    </row>
    <row r="3" spans="1:9" x14ac:dyDescent="0.2">
      <c r="A3" s="144"/>
      <c r="B3" s="144"/>
      <c r="C3" s="144"/>
      <c r="D3" s="144"/>
      <c r="E3" s="144"/>
      <c r="F3" s="144"/>
      <c r="G3" s="144"/>
      <c r="H3" s="144"/>
    </row>
    <row r="4" spans="1:9" ht="24" customHeight="1" x14ac:dyDescent="0.25">
      <c r="A4" s="610" t="s">
        <v>1522</v>
      </c>
      <c r="B4" s="610"/>
      <c r="C4" s="610"/>
      <c r="D4" s="610"/>
      <c r="E4" s="610"/>
      <c r="F4" s="610"/>
      <c r="G4" s="610"/>
      <c r="H4" s="610"/>
    </row>
    <row r="5" spans="1:9" s="145" customFormat="1" ht="12.75" customHeight="1" x14ac:dyDescent="0.2">
      <c r="A5" s="611" t="str">
        <f>i_ref_formation</f>
        <v/>
      </c>
      <c r="B5" s="611"/>
      <c r="C5" s="611"/>
      <c r="D5" s="611"/>
      <c r="E5" s="611"/>
      <c r="F5" s="611"/>
      <c r="G5" s="611"/>
      <c r="H5" s="611"/>
      <c r="I5" s="400"/>
    </row>
    <row r="6" spans="1:9" ht="12.75" customHeight="1" x14ac:dyDescent="0.2"/>
    <row r="7" spans="1:9" ht="32.25" customHeight="1" x14ac:dyDescent="0.2"/>
    <row r="8" spans="1:9" ht="18" customHeight="1" x14ac:dyDescent="0.2">
      <c r="B8" s="5" t="s">
        <v>1386</v>
      </c>
      <c r="C8" s="5"/>
      <c r="D8" s="5"/>
      <c r="E8" s="5"/>
      <c r="F8" s="5"/>
      <c r="G8" s="5"/>
    </row>
    <row r="9" spans="1:9" ht="18" customHeight="1" x14ac:dyDescent="0.2">
      <c r="B9" s="5"/>
      <c r="C9" s="5"/>
      <c r="D9" s="5"/>
      <c r="E9" s="5"/>
      <c r="F9" s="5"/>
      <c r="G9" s="5"/>
    </row>
    <row r="10" spans="1:9" ht="18" customHeight="1" x14ac:dyDescent="0.2">
      <c r="B10" s="5" t="s">
        <v>1387</v>
      </c>
      <c r="C10" s="5"/>
      <c r="D10" s="5"/>
      <c r="E10" s="5"/>
      <c r="F10" s="5"/>
      <c r="G10" s="5"/>
    </row>
    <row r="11" spans="1:9" ht="18" customHeight="1" x14ac:dyDescent="0.2">
      <c r="B11" s="5" t="s">
        <v>1388</v>
      </c>
      <c r="C11" s="5"/>
      <c r="D11" s="5"/>
      <c r="E11" s="5"/>
      <c r="F11" s="5"/>
      <c r="G11" s="5"/>
    </row>
    <row r="12" spans="1:9" ht="18" customHeight="1" x14ac:dyDescent="0.2">
      <c r="B12" s="5" t="s">
        <v>1390</v>
      </c>
      <c r="C12" s="5"/>
      <c r="D12" s="5"/>
      <c r="E12" s="5"/>
      <c r="F12" s="5"/>
      <c r="G12" s="5"/>
    </row>
    <row r="13" spans="1:9" ht="18" customHeight="1" x14ac:dyDescent="0.2">
      <c r="B13" s="651" t="str">
        <f>'Infos Formation'!B28</f>
        <v/>
      </c>
      <c r="C13" s="651"/>
      <c r="D13" s="651"/>
      <c r="E13" s="651"/>
      <c r="F13" s="651"/>
      <c r="G13" s="651"/>
    </row>
    <row r="14" spans="1:9" ht="39" customHeight="1" x14ac:dyDescent="0.2"/>
    <row r="15" spans="1:9" ht="18" customHeight="1" x14ac:dyDescent="0.2">
      <c r="A15" s="146" t="s">
        <v>139</v>
      </c>
      <c r="B15" s="123"/>
      <c r="C15" s="123"/>
      <c r="D15" s="147"/>
      <c r="E15" s="146" t="s">
        <v>171</v>
      </c>
      <c r="F15" s="123"/>
      <c r="G15" s="123"/>
      <c r="H15" s="148"/>
    </row>
    <row r="16" spans="1:9" ht="18" customHeight="1" x14ac:dyDescent="0.2">
      <c r="A16" s="161" t="s">
        <v>2</v>
      </c>
      <c r="B16" s="507"/>
      <c r="C16" s="507" t="str">
        <f>i_type_formation</f>
        <v>Choisir…</v>
      </c>
      <c r="D16" s="508"/>
      <c r="E16" s="161" t="s">
        <v>168</v>
      </c>
      <c r="F16" s="507" t="str">
        <f>i_region</f>
        <v>Choisir…</v>
      </c>
      <c r="G16" s="507"/>
      <c r="H16" s="509"/>
      <c r="I16" s="401"/>
    </row>
    <row r="17" spans="1:10" ht="18" customHeight="1" x14ac:dyDescent="0.2">
      <c r="A17" s="161" t="s">
        <v>1529</v>
      </c>
      <c r="B17" s="162"/>
      <c r="C17" s="624" t="str">
        <f>'Infos Formation'!B22</f>
        <v>Choisir…</v>
      </c>
      <c r="D17" s="652"/>
      <c r="E17" s="161" t="s">
        <v>1379</v>
      </c>
      <c r="F17" s="622">
        <f>i_c_club</f>
        <v>0</v>
      </c>
      <c r="G17" s="622"/>
      <c r="H17" s="623"/>
      <c r="I17" s="401"/>
    </row>
    <row r="18" spans="1:10" ht="18" customHeight="1" x14ac:dyDescent="0.2">
      <c r="A18" s="161" t="s">
        <v>1519</v>
      </c>
      <c r="B18" s="162"/>
      <c r="C18" s="624" t="str">
        <f>'Infos Formation'!B23</f>
        <v>Choisir…</v>
      </c>
      <c r="D18" s="652"/>
      <c r="E18" s="161" t="s">
        <v>167</v>
      </c>
      <c r="F18" s="617" t="str">
        <f>i_club</f>
        <v/>
      </c>
      <c r="G18" s="617"/>
      <c r="H18" s="618"/>
    </row>
    <row r="19" spans="1:10" ht="18" customHeight="1" x14ac:dyDescent="0.2">
      <c r="A19" s="161" t="s">
        <v>98</v>
      </c>
      <c r="B19" s="162"/>
      <c r="C19" s="653">
        <f>i_annee_formation</f>
        <v>2020</v>
      </c>
      <c r="D19" s="654"/>
      <c r="E19" s="218" t="s">
        <v>166</v>
      </c>
      <c r="F19" s="619">
        <f>i_adresse</f>
        <v>0</v>
      </c>
      <c r="G19" s="619"/>
      <c r="H19" s="620"/>
    </row>
    <row r="20" spans="1:10" ht="18" customHeight="1" x14ac:dyDescent="0.2">
      <c r="A20" s="163" t="s">
        <v>107</v>
      </c>
      <c r="B20" s="164"/>
      <c r="C20" s="655" t="str">
        <f>i_num_formation</f>
        <v>Choisir…</v>
      </c>
      <c r="D20" s="656"/>
      <c r="E20" s="167" t="s">
        <v>1378</v>
      </c>
      <c r="F20" s="616" t="str">
        <f>i_c_postal&amp;" "&amp;i_ville</f>
        <v xml:space="preserve"> </v>
      </c>
      <c r="G20" s="616"/>
      <c r="H20" s="621"/>
    </row>
    <row r="21" spans="1:10" ht="18" customHeight="1" x14ac:dyDescent="0.2">
      <c r="A21" s="149"/>
      <c r="C21" s="150"/>
      <c r="E21" s="151"/>
      <c r="F21" s="214"/>
      <c r="G21" s="214"/>
      <c r="H21" s="152"/>
    </row>
    <row r="22" spans="1:10" ht="18" customHeight="1" x14ac:dyDescent="0.2">
      <c r="A22" s="165" t="s">
        <v>105</v>
      </c>
      <c r="B22" s="166"/>
      <c r="C22" s="612" t="str">
        <f>i_nom_formateur1</f>
        <v>Choisir…</v>
      </c>
      <c r="D22" s="612"/>
      <c r="E22" s="168" t="s">
        <v>169</v>
      </c>
      <c r="F22" s="650" t="str">
        <f>i_niv_formateur1</f>
        <v/>
      </c>
      <c r="G22" s="650"/>
      <c r="H22" s="148"/>
    </row>
    <row r="23" spans="1:10" ht="18" customHeight="1" x14ac:dyDescent="0.2">
      <c r="A23" s="167" t="s">
        <v>106</v>
      </c>
      <c r="B23" s="164"/>
      <c r="C23" s="614" t="str">
        <f>IF(i_nom_formateur2&gt;0,i_nom_formateur2,"")</f>
        <v>Choisir…</v>
      </c>
      <c r="D23" s="614"/>
      <c r="E23" s="169" t="s">
        <v>169</v>
      </c>
      <c r="F23" s="657" t="str">
        <f>IFERROR(i_niv_formateur2,"")</f>
        <v/>
      </c>
      <c r="G23" s="657"/>
      <c r="H23" s="153"/>
    </row>
    <row r="24" spans="1:10" ht="18" customHeight="1" x14ac:dyDescent="0.2">
      <c r="I24" s="401"/>
      <c r="J24" s="106"/>
    </row>
    <row r="25" spans="1:10" ht="18" customHeight="1" x14ac:dyDescent="0.2">
      <c r="A25" s="634" t="s">
        <v>170</v>
      </c>
      <c r="B25" s="634"/>
      <c r="C25" s="658" t="s">
        <v>7</v>
      </c>
      <c r="D25" s="658"/>
      <c r="E25" s="658"/>
      <c r="F25" s="658" t="s">
        <v>108</v>
      </c>
      <c r="G25" s="658"/>
      <c r="H25" s="658"/>
      <c r="I25" s="401"/>
      <c r="J25" s="106"/>
    </row>
    <row r="26" spans="1:10" s="106" customFormat="1" ht="18" customHeight="1" x14ac:dyDescent="0.25">
      <c r="A26" s="639" t="s">
        <v>9</v>
      </c>
      <c r="B26" s="639"/>
      <c r="C26" s="659">
        <f>i_s1_date</f>
        <v>0</v>
      </c>
      <c r="D26" s="659"/>
      <c r="E26" s="659"/>
      <c r="F26" s="660">
        <f>i_s1_heure</f>
        <v>0</v>
      </c>
      <c r="G26" s="660"/>
      <c r="H26" s="660"/>
      <c r="I26" s="401"/>
    </row>
    <row r="27" spans="1:10" s="106" customFormat="1" ht="18" customHeight="1" x14ac:dyDescent="0.25">
      <c r="A27" s="639" t="str">
        <f>IF(i_s2_date&gt;0,"Séance 2","")</f>
        <v/>
      </c>
      <c r="B27" s="639"/>
      <c r="C27" s="659" t="str">
        <f>IF(i_s2_date&gt;0,i_s2_date,"")</f>
        <v/>
      </c>
      <c r="D27" s="659"/>
      <c r="E27" s="659"/>
      <c r="F27" s="660" t="str">
        <f>IF(i_s2_date&gt;0,i_s2_heure,"")</f>
        <v/>
      </c>
      <c r="G27" s="660"/>
      <c r="H27" s="660"/>
      <c r="I27" s="401"/>
    </row>
    <row r="28" spans="1:10" s="106" customFormat="1" ht="18" customHeight="1" x14ac:dyDescent="0.25">
      <c r="A28" s="646" t="str">
        <f>IF(i_s3_date&gt;0,"Séance 3","")</f>
        <v/>
      </c>
      <c r="B28" s="646"/>
      <c r="C28" s="663" t="str">
        <f>IF(i_s3_date&gt;0,i_s3_date,"")</f>
        <v/>
      </c>
      <c r="D28" s="663"/>
      <c r="E28" s="663"/>
      <c r="F28" s="664" t="str">
        <f>IF(i_s3_date&gt;0,i_s3_heure,"")</f>
        <v/>
      </c>
      <c r="G28" s="664"/>
      <c r="H28" s="664"/>
      <c r="I28" s="401"/>
    </row>
    <row r="29" spans="1:10" ht="18" customHeight="1" x14ac:dyDescent="0.2"/>
    <row r="30" spans="1:10" ht="18" customHeight="1" x14ac:dyDescent="0.2">
      <c r="A30" s="635" t="s">
        <v>102</v>
      </c>
      <c r="B30" s="636"/>
      <c r="C30" s="636"/>
      <c r="D30" s="636"/>
      <c r="E30" s="636"/>
      <c r="F30" s="636"/>
      <c r="G30" s="636"/>
      <c r="H30" s="637"/>
    </row>
    <row r="31" spans="1:10" ht="18" customHeight="1" x14ac:dyDescent="0.2">
      <c r="A31" s="597"/>
      <c r="B31" s="598"/>
      <c r="C31" s="598"/>
      <c r="D31" s="661"/>
      <c r="E31" s="661"/>
      <c r="F31" s="661"/>
      <c r="G31" s="661"/>
      <c r="H31" s="662"/>
    </row>
    <row r="32" spans="1:10" ht="18" customHeight="1" x14ac:dyDescent="0.2">
      <c r="A32" s="599" t="str">
        <f>IF('Infos Formation'!A47&gt;0,'Infos Formation'!A47," ")</f>
        <v>Repas prévu sur place</v>
      </c>
      <c r="B32" s="600"/>
      <c r="C32" s="600"/>
      <c r="D32" s="605" t="str">
        <f>IF('Infos Formation'!B47&gt;0,'Infos Formation'!B47," ")</f>
        <v>Choisir…</v>
      </c>
      <c r="E32" s="605"/>
      <c r="F32" s="605"/>
      <c r="G32" s="605"/>
      <c r="H32" s="606"/>
    </row>
    <row r="33" spans="1:8" ht="18" customHeight="1" x14ac:dyDescent="0.2">
      <c r="A33" s="599" t="str">
        <f>IF('Infos Formation'!A48&gt;0,'Infos Formation'!A48," ")</f>
        <v>Formation Pratique</v>
      </c>
      <c r="B33" s="600"/>
      <c r="C33" s="600"/>
      <c r="D33" s="605" t="str">
        <f>IF('Infos Formation'!B48&gt;0,'Infos Formation'!B48," ")</f>
        <v>Prévoir Arme, munitions et équipements</v>
      </c>
      <c r="E33" s="605"/>
      <c r="F33" s="605"/>
      <c r="G33" s="605"/>
      <c r="H33" s="606"/>
    </row>
    <row r="34" spans="1:8" ht="18" customHeight="1" x14ac:dyDescent="0.2">
      <c r="A34" s="599" t="str">
        <f>IF('Infos Formation'!A49&gt;0,'Infos Formation'!A49," ")</f>
        <v xml:space="preserve"> </v>
      </c>
      <c r="B34" s="600"/>
      <c r="C34" s="600"/>
      <c r="D34" s="605" t="str">
        <f>IF('Infos Formation'!B49&gt;0,'Infos Formation'!B49," ")</f>
        <v xml:space="preserve"> </v>
      </c>
      <c r="E34" s="605"/>
      <c r="F34" s="605"/>
      <c r="G34" s="605"/>
      <c r="H34" s="606"/>
    </row>
    <row r="35" spans="1:8" ht="18" customHeight="1" x14ac:dyDescent="0.2">
      <c r="A35" s="601" t="str">
        <f>IF('Infos Formation'!A50&gt;0,'Infos Formation'!A50," ")</f>
        <v xml:space="preserve"> </v>
      </c>
      <c r="B35" s="602"/>
      <c r="C35" s="602"/>
      <c r="D35" s="603" t="str">
        <f>IF('Infos Formation'!B50&gt;0,'Infos Formation'!B50," ")</f>
        <v xml:space="preserve"> </v>
      </c>
      <c r="E35" s="603"/>
      <c r="F35" s="603"/>
      <c r="G35" s="603"/>
      <c r="H35" s="604"/>
    </row>
    <row r="36" spans="1:8" ht="18.75" customHeight="1" thickBot="1" x14ac:dyDescent="0.25"/>
    <row r="37" spans="1:8" ht="150.75" customHeight="1" thickTop="1" thickBot="1" x14ac:dyDescent="0.25">
      <c r="A37" s="631" t="s">
        <v>1521</v>
      </c>
      <c r="B37" s="632"/>
      <c r="C37" s="632"/>
      <c r="D37" s="632"/>
      <c r="E37" s="632"/>
      <c r="F37" s="632"/>
      <c r="G37" s="632"/>
      <c r="H37" s="633"/>
    </row>
    <row r="38" spans="1:8" ht="13.5" thickTop="1" x14ac:dyDescent="0.2"/>
  </sheetData>
  <sheetProtection password="C4C2" sheet="1" objects="1" scenarios="1" selectLockedCells="1"/>
  <mergeCells count="40">
    <mergeCell ref="A33:C33"/>
    <mergeCell ref="D33:H33"/>
    <mergeCell ref="A27:B27"/>
    <mergeCell ref="C27:E27"/>
    <mergeCell ref="F27:H27"/>
    <mergeCell ref="A30:H30"/>
    <mergeCell ref="A31:C31"/>
    <mergeCell ref="D31:H31"/>
    <mergeCell ref="A32:C32"/>
    <mergeCell ref="D32:H32"/>
    <mergeCell ref="A28:B28"/>
    <mergeCell ref="C28:E28"/>
    <mergeCell ref="F28:H28"/>
    <mergeCell ref="A37:H37"/>
    <mergeCell ref="A34:C34"/>
    <mergeCell ref="D34:H34"/>
    <mergeCell ref="A35:C35"/>
    <mergeCell ref="D35:H35"/>
    <mergeCell ref="F23:G23"/>
    <mergeCell ref="A25:B25"/>
    <mergeCell ref="C25:E25"/>
    <mergeCell ref="F25:H25"/>
    <mergeCell ref="A26:B26"/>
    <mergeCell ref="C26:E26"/>
    <mergeCell ref="F26:H26"/>
    <mergeCell ref="C23:D23"/>
    <mergeCell ref="F22:G22"/>
    <mergeCell ref="A2:H2"/>
    <mergeCell ref="A4:H4"/>
    <mergeCell ref="A5:H5"/>
    <mergeCell ref="B13:G13"/>
    <mergeCell ref="C17:D17"/>
    <mergeCell ref="C18:D18"/>
    <mergeCell ref="C19:D19"/>
    <mergeCell ref="F17:H17"/>
    <mergeCell ref="F18:H18"/>
    <mergeCell ref="F19:H19"/>
    <mergeCell ref="C22:D22"/>
    <mergeCell ref="C20:D20"/>
    <mergeCell ref="F20:H20"/>
  </mergeCells>
  <dataValidations count="3">
    <dataValidation allowBlank="1" showErrorMessage="1" sqref="F22:G23"/>
    <dataValidation allowBlank="1" showInputMessage="1" showErrorMessage="1" promptTitle="Type" prompt="Choisir le niveau" sqref="E22:E23"/>
    <dataValidation allowBlank="1" showInputMessage="1" sqref="F17 C17"/>
  </dataValidations>
  <printOptions horizontalCentered="1"/>
  <pageMargins left="0.19685039370078741" right="0.19685039370078741" top="0.19685039370078741" bottom="0.19685039370078741" header="0" footer="0"/>
  <pageSetup paperSize="9"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2:I57"/>
  <sheetViews>
    <sheetView zoomScale="120" zoomScaleNormal="120" workbookViewId="0">
      <selection activeCell="I6" sqref="I6"/>
    </sheetView>
  </sheetViews>
  <sheetFormatPr baseColWidth="10" defaultRowHeight="15" x14ac:dyDescent="0.25"/>
  <cols>
    <col min="1" max="1" width="11.140625" style="454" customWidth="1"/>
    <col min="2" max="2" width="16" customWidth="1"/>
    <col min="3" max="3" width="14.140625" customWidth="1"/>
    <col min="4" max="4" width="8.85546875" style="448" customWidth="1"/>
    <col min="5" max="5" width="20" customWidth="1"/>
    <col min="6" max="6" width="7.140625" customWidth="1"/>
    <col min="7" max="7" width="12.42578125" bestFit="1" customWidth="1"/>
    <col min="8" max="8" width="10.28515625" customWidth="1"/>
    <col min="9" max="9" width="11.42578125" style="341"/>
  </cols>
  <sheetData>
    <row r="2" spans="1:9" ht="22.5" x14ac:dyDescent="0.3">
      <c r="A2" s="666" t="s">
        <v>1365</v>
      </c>
      <c r="B2" s="666"/>
      <c r="C2" s="666"/>
      <c r="D2" s="666"/>
      <c r="E2" s="666"/>
      <c r="F2" s="666"/>
      <c r="G2" s="666"/>
      <c r="H2" s="666"/>
    </row>
    <row r="3" spans="1:9" ht="18.75" x14ac:dyDescent="0.3">
      <c r="A3" s="667" t="s">
        <v>1523</v>
      </c>
      <c r="B3" s="667"/>
      <c r="C3" s="667"/>
      <c r="D3" s="667"/>
      <c r="E3" s="667"/>
      <c r="F3" s="667"/>
      <c r="G3" s="667"/>
      <c r="H3" s="667"/>
    </row>
    <row r="4" spans="1:9" x14ac:dyDescent="0.25">
      <c r="A4" s="668" t="str">
        <f>i_ref_formation</f>
        <v/>
      </c>
      <c r="B4" s="668"/>
      <c r="C4" s="668"/>
      <c r="D4" s="668"/>
      <c r="E4" s="668"/>
      <c r="F4" s="668"/>
      <c r="G4" s="668"/>
      <c r="H4" s="668"/>
    </row>
    <row r="5" spans="1:9" ht="57" customHeight="1" x14ac:dyDescent="0.25"/>
    <row r="6" spans="1:9" ht="24" customHeight="1" x14ac:dyDescent="0.25">
      <c r="B6" s="511" t="s">
        <v>2</v>
      </c>
      <c r="C6" s="617" t="str">
        <f>i_type_formation</f>
        <v>Choisir…</v>
      </c>
      <c r="D6" s="617"/>
      <c r="E6" s="122" t="s">
        <v>168</v>
      </c>
      <c r="F6" s="617" t="str">
        <f>i_region</f>
        <v>Choisir…</v>
      </c>
      <c r="G6" s="617"/>
      <c r="H6" s="617"/>
    </row>
    <row r="7" spans="1:9" s="7" customFormat="1" ht="21" customHeight="1" x14ac:dyDescent="0.2">
      <c r="A7" s="455"/>
      <c r="B7" s="511" t="s">
        <v>1529</v>
      </c>
      <c r="C7" s="624" t="str">
        <f>'Infos Formation'!B22</f>
        <v>Choisir…</v>
      </c>
      <c r="D7" s="624"/>
      <c r="E7" s="122" t="s">
        <v>1379</v>
      </c>
      <c r="F7" s="622">
        <f>i_c_club</f>
        <v>0</v>
      </c>
      <c r="G7" s="622"/>
      <c r="H7" s="622"/>
      <c r="I7" s="402"/>
    </row>
    <row r="8" spans="1:9" s="7" customFormat="1" ht="21" customHeight="1" x14ac:dyDescent="0.2">
      <c r="A8" s="455"/>
      <c r="B8" s="511" t="s">
        <v>1519</v>
      </c>
      <c r="C8" s="624" t="str">
        <f>'Infos Formation'!B23</f>
        <v>Choisir…</v>
      </c>
      <c r="D8" s="624"/>
      <c r="E8" s="122" t="s">
        <v>167</v>
      </c>
      <c r="F8" s="617" t="str">
        <f>i_club</f>
        <v/>
      </c>
      <c r="G8" s="617"/>
      <c r="H8" s="617"/>
      <c r="I8" s="402"/>
    </row>
    <row r="9" spans="1:9" s="7" customFormat="1" ht="21" customHeight="1" x14ac:dyDescent="0.2">
      <c r="A9" s="455"/>
      <c r="B9" s="511" t="s">
        <v>98</v>
      </c>
      <c r="C9" s="653">
        <f>i_annee_formation</f>
        <v>2020</v>
      </c>
      <c r="D9" s="653"/>
      <c r="E9" s="512" t="s">
        <v>166</v>
      </c>
      <c r="F9" s="619">
        <f>i_adresse</f>
        <v>0</v>
      </c>
      <c r="G9" s="619"/>
      <c r="H9" s="619"/>
      <c r="I9" s="402"/>
    </row>
    <row r="10" spans="1:9" s="107" customFormat="1" ht="18" customHeight="1" x14ac:dyDescent="0.2">
      <c r="A10" s="456"/>
      <c r="B10" s="510" t="s">
        <v>107</v>
      </c>
      <c r="C10" s="670" t="str">
        <f>i_num_formation</f>
        <v>Choisir…</v>
      </c>
      <c r="D10" s="670"/>
      <c r="E10" s="122" t="s">
        <v>1378</v>
      </c>
      <c r="F10" s="619" t="str">
        <f>i_c_postal&amp;" "&amp;i_ville</f>
        <v xml:space="preserve"> </v>
      </c>
      <c r="G10" s="619"/>
      <c r="H10" s="619"/>
      <c r="I10" s="399"/>
    </row>
    <row r="11" spans="1:9" s="107" customFormat="1" ht="18" customHeight="1" x14ac:dyDescent="0.2">
      <c r="A11" s="456"/>
      <c r="B11" s="510"/>
      <c r="C11" s="243"/>
      <c r="D11" s="462"/>
      <c r="E11" s="110"/>
      <c r="F11" s="491"/>
      <c r="G11" s="491"/>
      <c r="H11" s="109"/>
      <c r="I11" s="399"/>
    </row>
    <row r="12" spans="1:9" s="107" customFormat="1" ht="18" customHeight="1" x14ac:dyDescent="0.2">
      <c r="A12" s="456"/>
      <c r="B12" s="122" t="s">
        <v>105</v>
      </c>
      <c r="C12" s="665" t="str">
        <f>i_nom_formateur1</f>
        <v>Choisir…</v>
      </c>
      <c r="D12" s="665"/>
      <c r="E12" s="108" t="s">
        <v>169</v>
      </c>
      <c r="F12" s="665" t="str">
        <f>i_niv_formateur1</f>
        <v/>
      </c>
      <c r="G12" s="665"/>
      <c r="H12" s="665"/>
      <c r="I12" s="399"/>
    </row>
    <row r="13" spans="1:9" s="107" customFormat="1" ht="18" customHeight="1" x14ac:dyDescent="0.2">
      <c r="A13" s="456"/>
      <c r="B13" s="122" t="s">
        <v>106</v>
      </c>
      <c r="C13" s="665" t="str">
        <f>IF(i_nom_formateur2&gt;0,i_nom_formateur2," ")</f>
        <v>Choisir…</v>
      </c>
      <c r="D13" s="665"/>
      <c r="E13" s="108" t="s">
        <v>169</v>
      </c>
      <c r="F13" s="665" t="str">
        <f>IFERROR(i_niv_formateur2," ")</f>
        <v/>
      </c>
      <c r="G13" s="665"/>
      <c r="H13" s="665"/>
      <c r="I13" s="399"/>
    </row>
    <row r="14" spans="1:9" s="4" customFormat="1" ht="18" customHeight="1" x14ac:dyDescent="0.2">
      <c r="A14" s="457"/>
      <c r="B14" s="669"/>
      <c r="C14" s="669"/>
      <c r="D14" s="669"/>
      <c r="E14" s="98"/>
      <c r="F14" s="14"/>
      <c r="G14" s="5"/>
      <c r="H14" s="5"/>
      <c r="I14" s="403"/>
    </row>
    <row r="15" spans="1:9" s="4" customFormat="1" ht="30" customHeight="1" x14ac:dyDescent="0.2">
      <c r="A15" s="458"/>
      <c r="B15" s="12"/>
      <c r="C15" s="12"/>
      <c r="D15" s="183"/>
      <c r="E15" s="12"/>
      <c r="F15" s="12"/>
      <c r="G15" s="5"/>
      <c r="H15" s="5"/>
      <c r="I15" s="403"/>
    </row>
    <row r="16" spans="1:9" s="4" customFormat="1" ht="18" customHeight="1" x14ac:dyDescent="0.2">
      <c r="A16" s="459"/>
      <c r="B16" s="103"/>
      <c r="C16" s="103"/>
      <c r="D16" s="184"/>
      <c r="E16" s="11"/>
      <c r="F16" s="11"/>
      <c r="G16" s="5"/>
      <c r="H16" s="5"/>
      <c r="I16" s="403"/>
    </row>
    <row r="17" spans="1:9" s="8" customFormat="1" ht="25.5" customHeight="1" x14ac:dyDescent="0.25">
      <c r="A17" s="452" t="s">
        <v>11</v>
      </c>
      <c r="B17" s="100" t="s">
        <v>12</v>
      </c>
      <c r="C17" s="101" t="s">
        <v>13</v>
      </c>
      <c r="D17" s="102" t="s">
        <v>1361</v>
      </c>
      <c r="E17" s="181" t="s">
        <v>1</v>
      </c>
      <c r="F17" s="182" t="s">
        <v>1364</v>
      </c>
      <c r="G17" s="182" t="s">
        <v>1363</v>
      </c>
      <c r="H17" s="182" t="s">
        <v>1362</v>
      </c>
      <c r="I17" s="404"/>
    </row>
    <row r="18" spans="1:9" s="5" customFormat="1" ht="18" customHeight="1" x14ac:dyDescent="0.25">
      <c r="A18" s="460" t="str">
        <f>IF('Inscription Candidats'!A6&gt;0,('Inscription Candidats'!A6),"")</f>
        <v/>
      </c>
      <c r="B18" s="461" t="str">
        <f t="shared" ref="B18:B57" si="0">IFERROR(VLOOKUP(A18,insc_cand,2,FALSE),"")</f>
        <v/>
      </c>
      <c r="C18" s="461" t="str">
        <f t="shared" ref="C18:C57" si="1">IFERROR(VLOOKUP(A18,insc_cand,3,FALSE),"")</f>
        <v/>
      </c>
      <c r="D18" s="463" t="str">
        <f t="shared" ref="D18:D57" si="2">IFERROR(VLOOKUP(A18,insc_cand,4,FALSE),"")</f>
        <v/>
      </c>
      <c r="E18" s="461" t="str">
        <f t="shared" ref="E18:E57" si="3">IFERROR(VLOOKUP(A18,insc_cand,5,FALSE),"")</f>
        <v/>
      </c>
      <c r="F18" s="461" t="str">
        <f t="shared" ref="F18:F57" si="4">IFERROR(VLOOKUP(A18,insc_cand,6,FALSE),"")</f>
        <v/>
      </c>
      <c r="G18" s="461" t="str">
        <f t="shared" ref="G18:G57" si="5">IFERROR(VLOOKUP(A18,insc_cand,7,FALSE),"")</f>
        <v/>
      </c>
      <c r="H18" s="461" t="str">
        <f t="shared" ref="H18:H57" si="6">IFERROR(VLOOKUP(A18,insc_cand,8,FALSE),"")</f>
        <v/>
      </c>
      <c r="I18" s="405"/>
    </row>
    <row r="19" spans="1:9" s="5" customFormat="1" ht="18" customHeight="1" x14ac:dyDescent="0.25">
      <c r="A19" s="460" t="str">
        <f>IF('Inscription Candidats'!A7&gt;0,('Inscription Candidats'!A7),"")</f>
        <v/>
      </c>
      <c r="B19" s="461" t="str">
        <f t="shared" si="0"/>
        <v/>
      </c>
      <c r="C19" s="461" t="str">
        <f t="shared" si="1"/>
        <v/>
      </c>
      <c r="D19" s="463" t="str">
        <f t="shared" si="2"/>
        <v/>
      </c>
      <c r="E19" s="461" t="str">
        <f t="shared" si="3"/>
        <v/>
      </c>
      <c r="F19" s="461" t="str">
        <f t="shared" si="4"/>
        <v/>
      </c>
      <c r="G19" s="461" t="str">
        <f t="shared" si="5"/>
        <v/>
      </c>
      <c r="H19" s="461" t="str">
        <f t="shared" si="6"/>
        <v/>
      </c>
      <c r="I19" s="405"/>
    </row>
    <row r="20" spans="1:9" s="5" customFormat="1" ht="18" customHeight="1" x14ac:dyDescent="0.25">
      <c r="A20" s="460" t="str">
        <f>IF('Inscription Candidats'!A8&gt;0,('Inscription Candidats'!A8),"")</f>
        <v/>
      </c>
      <c r="B20" s="461" t="str">
        <f t="shared" si="0"/>
        <v/>
      </c>
      <c r="C20" s="461" t="str">
        <f t="shared" si="1"/>
        <v/>
      </c>
      <c r="D20" s="463" t="str">
        <f t="shared" si="2"/>
        <v/>
      </c>
      <c r="E20" s="461" t="str">
        <f t="shared" si="3"/>
        <v/>
      </c>
      <c r="F20" s="461" t="str">
        <f t="shared" si="4"/>
        <v/>
      </c>
      <c r="G20" s="461" t="str">
        <f t="shared" si="5"/>
        <v/>
      </c>
      <c r="H20" s="461" t="str">
        <f t="shared" si="6"/>
        <v/>
      </c>
      <c r="I20" s="405"/>
    </row>
    <row r="21" spans="1:9" s="5" customFormat="1" ht="18" customHeight="1" x14ac:dyDescent="0.25">
      <c r="A21" s="460" t="str">
        <f>IF('Inscription Candidats'!A9&gt;0,('Inscription Candidats'!A9),"")</f>
        <v/>
      </c>
      <c r="B21" s="461" t="str">
        <f t="shared" si="0"/>
        <v/>
      </c>
      <c r="C21" s="461" t="str">
        <f t="shared" si="1"/>
        <v/>
      </c>
      <c r="D21" s="463" t="str">
        <f t="shared" si="2"/>
        <v/>
      </c>
      <c r="E21" s="461" t="str">
        <f t="shared" si="3"/>
        <v/>
      </c>
      <c r="F21" s="461" t="str">
        <f t="shared" si="4"/>
        <v/>
      </c>
      <c r="G21" s="461" t="str">
        <f t="shared" si="5"/>
        <v/>
      </c>
      <c r="H21" s="461" t="str">
        <f t="shared" si="6"/>
        <v/>
      </c>
      <c r="I21" s="405"/>
    </row>
    <row r="22" spans="1:9" s="5" customFormat="1" ht="18" customHeight="1" x14ac:dyDescent="0.25">
      <c r="A22" s="460" t="str">
        <f>IF('Inscription Candidats'!A10&gt;0,('Inscription Candidats'!A10),"")</f>
        <v/>
      </c>
      <c r="B22" s="461" t="str">
        <f t="shared" si="0"/>
        <v/>
      </c>
      <c r="C22" s="461" t="str">
        <f t="shared" si="1"/>
        <v/>
      </c>
      <c r="D22" s="463" t="str">
        <f t="shared" si="2"/>
        <v/>
      </c>
      <c r="E22" s="461" t="str">
        <f t="shared" si="3"/>
        <v/>
      </c>
      <c r="F22" s="461" t="str">
        <f t="shared" si="4"/>
        <v/>
      </c>
      <c r="G22" s="461" t="str">
        <f t="shared" si="5"/>
        <v/>
      </c>
      <c r="H22" s="461" t="str">
        <f t="shared" si="6"/>
        <v/>
      </c>
      <c r="I22" s="405"/>
    </row>
    <row r="23" spans="1:9" s="5" customFormat="1" ht="18" customHeight="1" x14ac:dyDescent="0.25">
      <c r="A23" s="460" t="str">
        <f>IF('Inscription Candidats'!A11&gt;0,('Inscription Candidats'!A11),"")</f>
        <v/>
      </c>
      <c r="B23" s="461" t="str">
        <f t="shared" si="0"/>
        <v/>
      </c>
      <c r="C23" s="461" t="str">
        <f t="shared" si="1"/>
        <v/>
      </c>
      <c r="D23" s="463" t="str">
        <f t="shared" si="2"/>
        <v/>
      </c>
      <c r="E23" s="461" t="str">
        <f t="shared" si="3"/>
        <v/>
      </c>
      <c r="F23" s="461" t="str">
        <f t="shared" si="4"/>
        <v/>
      </c>
      <c r="G23" s="461" t="str">
        <f t="shared" si="5"/>
        <v/>
      </c>
      <c r="H23" s="461" t="str">
        <f t="shared" si="6"/>
        <v/>
      </c>
      <c r="I23" s="405"/>
    </row>
    <row r="24" spans="1:9" s="5" customFormat="1" ht="18" customHeight="1" x14ac:dyDescent="0.25">
      <c r="A24" s="460" t="str">
        <f>IF('Inscription Candidats'!A12&gt;0,('Inscription Candidats'!A12),"")</f>
        <v/>
      </c>
      <c r="B24" s="461" t="str">
        <f t="shared" si="0"/>
        <v/>
      </c>
      <c r="C24" s="461" t="str">
        <f t="shared" si="1"/>
        <v/>
      </c>
      <c r="D24" s="463" t="str">
        <f t="shared" si="2"/>
        <v/>
      </c>
      <c r="E24" s="461" t="str">
        <f t="shared" si="3"/>
        <v/>
      </c>
      <c r="F24" s="461" t="str">
        <f t="shared" si="4"/>
        <v/>
      </c>
      <c r="G24" s="461" t="str">
        <f t="shared" si="5"/>
        <v/>
      </c>
      <c r="H24" s="461" t="str">
        <f t="shared" si="6"/>
        <v/>
      </c>
      <c r="I24" s="405"/>
    </row>
    <row r="25" spans="1:9" s="5" customFormat="1" ht="18" customHeight="1" x14ac:dyDescent="0.25">
      <c r="A25" s="460" t="str">
        <f>IF('Inscription Candidats'!A13&gt;0,('Inscription Candidats'!A13),"")</f>
        <v/>
      </c>
      <c r="B25" s="461" t="str">
        <f t="shared" si="0"/>
        <v/>
      </c>
      <c r="C25" s="461" t="str">
        <f t="shared" si="1"/>
        <v/>
      </c>
      <c r="D25" s="463" t="str">
        <f t="shared" si="2"/>
        <v/>
      </c>
      <c r="E25" s="461" t="str">
        <f t="shared" si="3"/>
        <v/>
      </c>
      <c r="F25" s="461" t="str">
        <f t="shared" si="4"/>
        <v/>
      </c>
      <c r="G25" s="461" t="str">
        <f t="shared" si="5"/>
        <v/>
      </c>
      <c r="H25" s="461" t="str">
        <f t="shared" si="6"/>
        <v/>
      </c>
      <c r="I25" s="405"/>
    </row>
    <row r="26" spans="1:9" s="5" customFormat="1" ht="18" customHeight="1" x14ac:dyDescent="0.25">
      <c r="A26" s="460" t="str">
        <f>IF('Inscription Candidats'!A14&gt;0,('Inscription Candidats'!A14),"")</f>
        <v/>
      </c>
      <c r="B26" s="461" t="str">
        <f t="shared" si="0"/>
        <v/>
      </c>
      <c r="C26" s="461" t="str">
        <f t="shared" si="1"/>
        <v/>
      </c>
      <c r="D26" s="463" t="str">
        <f t="shared" si="2"/>
        <v/>
      </c>
      <c r="E26" s="461" t="str">
        <f t="shared" si="3"/>
        <v/>
      </c>
      <c r="F26" s="461" t="str">
        <f t="shared" si="4"/>
        <v/>
      </c>
      <c r="G26" s="461" t="str">
        <f t="shared" si="5"/>
        <v/>
      </c>
      <c r="H26" s="461" t="str">
        <f t="shared" si="6"/>
        <v/>
      </c>
      <c r="I26" s="405"/>
    </row>
    <row r="27" spans="1:9" s="5" customFormat="1" ht="18" customHeight="1" x14ac:dyDescent="0.25">
      <c r="A27" s="460" t="str">
        <f>IF('Inscription Candidats'!A15&gt;0,('Inscription Candidats'!A15),"")</f>
        <v/>
      </c>
      <c r="B27" s="461" t="str">
        <f t="shared" si="0"/>
        <v/>
      </c>
      <c r="C27" s="461" t="str">
        <f t="shared" si="1"/>
        <v/>
      </c>
      <c r="D27" s="463" t="str">
        <f t="shared" si="2"/>
        <v/>
      </c>
      <c r="E27" s="461" t="str">
        <f t="shared" si="3"/>
        <v/>
      </c>
      <c r="F27" s="461" t="str">
        <f t="shared" si="4"/>
        <v/>
      </c>
      <c r="G27" s="461" t="str">
        <f t="shared" si="5"/>
        <v/>
      </c>
      <c r="H27" s="461" t="str">
        <f t="shared" si="6"/>
        <v/>
      </c>
      <c r="I27" s="405"/>
    </row>
    <row r="28" spans="1:9" s="5" customFormat="1" ht="18" customHeight="1" x14ac:dyDescent="0.25">
      <c r="A28" s="460" t="str">
        <f>IF('Inscription Candidats'!A16&gt;0,('Inscription Candidats'!A16),"")</f>
        <v/>
      </c>
      <c r="B28" s="461" t="str">
        <f t="shared" si="0"/>
        <v/>
      </c>
      <c r="C28" s="461" t="str">
        <f t="shared" si="1"/>
        <v/>
      </c>
      <c r="D28" s="463" t="str">
        <f t="shared" si="2"/>
        <v/>
      </c>
      <c r="E28" s="461" t="str">
        <f t="shared" si="3"/>
        <v/>
      </c>
      <c r="F28" s="461" t="str">
        <f t="shared" si="4"/>
        <v/>
      </c>
      <c r="G28" s="461" t="str">
        <f t="shared" si="5"/>
        <v/>
      </c>
      <c r="H28" s="461" t="str">
        <f t="shared" si="6"/>
        <v/>
      </c>
      <c r="I28" s="405"/>
    </row>
    <row r="29" spans="1:9" s="5" customFormat="1" ht="18" customHeight="1" x14ac:dyDescent="0.25">
      <c r="A29" s="460" t="str">
        <f>IF('Inscription Candidats'!A17&gt;0,('Inscription Candidats'!A17),"")</f>
        <v/>
      </c>
      <c r="B29" s="461" t="str">
        <f t="shared" si="0"/>
        <v/>
      </c>
      <c r="C29" s="461" t="str">
        <f t="shared" si="1"/>
        <v/>
      </c>
      <c r="D29" s="463" t="str">
        <f t="shared" si="2"/>
        <v/>
      </c>
      <c r="E29" s="461" t="str">
        <f t="shared" si="3"/>
        <v/>
      </c>
      <c r="F29" s="461" t="str">
        <f t="shared" si="4"/>
        <v/>
      </c>
      <c r="G29" s="461" t="str">
        <f t="shared" si="5"/>
        <v/>
      </c>
      <c r="H29" s="461" t="str">
        <f t="shared" si="6"/>
        <v/>
      </c>
      <c r="I29" s="405"/>
    </row>
    <row r="30" spans="1:9" s="5" customFormat="1" ht="18" customHeight="1" x14ac:dyDescent="0.25">
      <c r="A30" s="460" t="str">
        <f>IF('Inscription Candidats'!A18&gt;0,('Inscription Candidats'!A18),"")</f>
        <v/>
      </c>
      <c r="B30" s="461" t="str">
        <f t="shared" si="0"/>
        <v/>
      </c>
      <c r="C30" s="461" t="str">
        <f t="shared" si="1"/>
        <v/>
      </c>
      <c r="D30" s="463" t="str">
        <f t="shared" si="2"/>
        <v/>
      </c>
      <c r="E30" s="461" t="str">
        <f t="shared" si="3"/>
        <v/>
      </c>
      <c r="F30" s="461" t="str">
        <f t="shared" si="4"/>
        <v/>
      </c>
      <c r="G30" s="461" t="str">
        <f t="shared" si="5"/>
        <v/>
      </c>
      <c r="H30" s="461" t="str">
        <f t="shared" si="6"/>
        <v/>
      </c>
      <c r="I30" s="405"/>
    </row>
    <row r="31" spans="1:9" s="5" customFormat="1" ht="18" customHeight="1" x14ac:dyDescent="0.25">
      <c r="A31" s="460" t="str">
        <f>IF('Inscription Candidats'!A19&gt;0,('Inscription Candidats'!A19),"")</f>
        <v/>
      </c>
      <c r="B31" s="461" t="str">
        <f t="shared" si="0"/>
        <v/>
      </c>
      <c r="C31" s="461" t="str">
        <f t="shared" si="1"/>
        <v/>
      </c>
      <c r="D31" s="463" t="str">
        <f t="shared" si="2"/>
        <v/>
      </c>
      <c r="E31" s="461" t="str">
        <f t="shared" si="3"/>
        <v/>
      </c>
      <c r="F31" s="461" t="str">
        <f t="shared" si="4"/>
        <v/>
      </c>
      <c r="G31" s="461" t="str">
        <f t="shared" si="5"/>
        <v/>
      </c>
      <c r="H31" s="461" t="str">
        <f t="shared" si="6"/>
        <v/>
      </c>
      <c r="I31" s="405"/>
    </row>
    <row r="32" spans="1:9" s="5" customFormat="1" ht="18" customHeight="1" x14ac:dyDescent="0.25">
      <c r="A32" s="460" t="str">
        <f>IF('Inscription Candidats'!A20&gt;0,('Inscription Candidats'!A20),"")</f>
        <v/>
      </c>
      <c r="B32" s="461" t="str">
        <f t="shared" si="0"/>
        <v/>
      </c>
      <c r="C32" s="461" t="str">
        <f t="shared" si="1"/>
        <v/>
      </c>
      <c r="D32" s="463" t="str">
        <f t="shared" si="2"/>
        <v/>
      </c>
      <c r="E32" s="461" t="str">
        <f t="shared" si="3"/>
        <v/>
      </c>
      <c r="F32" s="461" t="str">
        <f t="shared" si="4"/>
        <v/>
      </c>
      <c r="G32" s="461" t="str">
        <f t="shared" si="5"/>
        <v/>
      </c>
      <c r="H32" s="461" t="str">
        <f t="shared" si="6"/>
        <v/>
      </c>
      <c r="I32" s="405"/>
    </row>
    <row r="33" spans="1:9" s="5" customFormat="1" ht="18" customHeight="1" x14ac:dyDescent="0.25">
      <c r="A33" s="460" t="str">
        <f>IF('Inscription Candidats'!A21&gt;0,('Inscription Candidats'!A21),"")</f>
        <v/>
      </c>
      <c r="B33" s="461" t="str">
        <f t="shared" si="0"/>
        <v/>
      </c>
      <c r="C33" s="461" t="str">
        <f t="shared" si="1"/>
        <v/>
      </c>
      <c r="D33" s="463" t="str">
        <f t="shared" si="2"/>
        <v/>
      </c>
      <c r="E33" s="461" t="str">
        <f t="shared" si="3"/>
        <v/>
      </c>
      <c r="F33" s="461" t="str">
        <f t="shared" si="4"/>
        <v/>
      </c>
      <c r="G33" s="461" t="str">
        <f t="shared" si="5"/>
        <v/>
      </c>
      <c r="H33" s="461" t="str">
        <f t="shared" si="6"/>
        <v/>
      </c>
      <c r="I33" s="405"/>
    </row>
    <row r="34" spans="1:9" s="5" customFormat="1" ht="18" customHeight="1" x14ac:dyDescent="0.25">
      <c r="A34" s="460" t="str">
        <f>IF('Inscription Candidats'!A22&gt;0,('Inscription Candidats'!A22),"")</f>
        <v/>
      </c>
      <c r="B34" s="461" t="str">
        <f t="shared" si="0"/>
        <v/>
      </c>
      <c r="C34" s="461" t="str">
        <f t="shared" si="1"/>
        <v/>
      </c>
      <c r="D34" s="463" t="str">
        <f t="shared" si="2"/>
        <v/>
      </c>
      <c r="E34" s="461" t="str">
        <f t="shared" si="3"/>
        <v/>
      </c>
      <c r="F34" s="461" t="str">
        <f t="shared" si="4"/>
        <v/>
      </c>
      <c r="G34" s="461" t="str">
        <f t="shared" si="5"/>
        <v/>
      </c>
      <c r="H34" s="461" t="str">
        <f t="shared" si="6"/>
        <v/>
      </c>
      <c r="I34" s="405"/>
    </row>
    <row r="35" spans="1:9" s="5" customFormat="1" ht="18" customHeight="1" x14ac:dyDescent="0.25">
      <c r="A35" s="460" t="str">
        <f>IF('Inscription Candidats'!A23&gt;0,('Inscription Candidats'!A23),"")</f>
        <v/>
      </c>
      <c r="B35" s="461" t="str">
        <f t="shared" si="0"/>
        <v/>
      </c>
      <c r="C35" s="461" t="str">
        <f t="shared" si="1"/>
        <v/>
      </c>
      <c r="D35" s="463" t="str">
        <f t="shared" si="2"/>
        <v/>
      </c>
      <c r="E35" s="461" t="str">
        <f t="shared" si="3"/>
        <v/>
      </c>
      <c r="F35" s="461" t="str">
        <f t="shared" si="4"/>
        <v/>
      </c>
      <c r="G35" s="461" t="str">
        <f t="shared" si="5"/>
        <v/>
      </c>
      <c r="H35" s="461" t="str">
        <f t="shared" si="6"/>
        <v/>
      </c>
      <c r="I35" s="405"/>
    </row>
    <row r="36" spans="1:9" s="5" customFormat="1" ht="18" customHeight="1" x14ac:dyDescent="0.25">
      <c r="A36" s="460" t="str">
        <f>IF('Inscription Candidats'!A24&gt;0,('Inscription Candidats'!A24),"")</f>
        <v/>
      </c>
      <c r="B36" s="461" t="str">
        <f t="shared" si="0"/>
        <v/>
      </c>
      <c r="C36" s="461" t="str">
        <f t="shared" si="1"/>
        <v/>
      </c>
      <c r="D36" s="463" t="str">
        <f t="shared" si="2"/>
        <v/>
      </c>
      <c r="E36" s="461" t="str">
        <f t="shared" si="3"/>
        <v/>
      </c>
      <c r="F36" s="461" t="str">
        <f t="shared" si="4"/>
        <v/>
      </c>
      <c r="G36" s="461" t="str">
        <f t="shared" si="5"/>
        <v/>
      </c>
      <c r="H36" s="461" t="str">
        <f t="shared" si="6"/>
        <v/>
      </c>
      <c r="I36" s="405"/>
    </row>
    <row r="37" spans="1:9" s="5" customFormat="1" ht="18" customHeight="1" x14ac:dyDescent="0.25">
      <c r="A37" s="460" t="str">
        <f>IF('Inscription Candidats'!A25&gt;0,('Inscription Candidats'!A25),"")</f>
        <v/>
      </c>
      <c r="B37" s="461" t="str">
        <f t="shared" si="0"/>
        <v/>
      </c>
      <c r="C37" s="461" t="str">
        <f t="shared" si="1"/>
        <v/>
      </c>
      <c r="D37" s="463" t="str">
        <f t="shared" si="2"/>
        <v/>
      </c>
      <c r="E37" s="461" t="str">
        <f t="shared" si="3"/>
        <v/>
      </c>
      <c r="F37" s="461" t="str">
        <f t="shared" si="4"/>
        <v/>
      </c>
      <c r="G37" s="461" t="str">
        <f t="shared" si="5"/>
        <v/>
      </c>
      <c r="H37" s="461" t="str">
        <f t="shared" si="6"/>
        <v/>
      </c>
      <c r="I37" s="405"/>
    </row>
    <row r="38" spans="1:9" s="5" customFormat="1" ht="18" customHeight="1" x14ac:dyDescent="0.25">
      <c r="A38" s="460" t="str">
        <f>IF('Inscription Candidats'!A26&gt;0,('Inscription Candidats'!A26),"")</f>
        <v/>
      </c>
      <c r="B38" s="461" t="str">
        <f t="shared" si="0"/>
        <v/>
      </c>
      <c r="C38" s="461" t="str">
        <f t="shared" si="1"/>
        <v/>
      </c>
      <c r="D38" s="463" t="str">
        <f t="shared" si="2"/>
        <v/>
      </c>
      <c r="E38" s="461" t="str">
        <f t="shared" si="3"/>
        <v/>
      </c>
      <c r="F38" s="461" t="str">
        <f t="shared" si="4"/>
        <v/>
      </c>
      <c r="G38" s="461" t="str">
        <f t="shared" si="5"/>
        <v/>
      </c>
      <c r="H38" s="461" t="str">
        <f t="shared" si="6"/>
        <v/>
      </c>
      <c r="I38" s="405"/>
    </row>
    <row r="39" spans="1:9" s="5" customFormat="1" ht="18" customHeight="1" x14ac:dyDescent="0.25">
      <c r="A39" s="460" t="str">
        <f>IF('Inscription Candidats'!A27&gt;0,('Inscription Candidats'!A27),"")</f>
        <v/>
      </c>
      <c r="B39" s="461" t="str">
        <f t="shared" si="0"/>
        <v/>
      </c>
      <c r="C39" s="461" t="str">
        <f t="shared" si="1"/>
        <v/>
      </c>
      <c r="D39" s="463" t="str">
        <f t="shared" si="2"/>
        <v/>
      </c>
      <c r="E39" s="461" t="str">
        <f t="shared" si="3"/>
        <v/>
      </c>
      <c r="F39" s="461" t="str">
        <f t="shared" si="4"/>
        <v/>
      </c>
      <c r="G39" s="461" t="str">
        <f t="shared" si="5"/>
        <v/>
      </c>
      <c r="H39" s="461" t="str">
        <f t="shared" si="6"/>
        <v/>
      </c>
      <c r="I39" s="405"/>
    </row>
    <row r="40" spans="1:9" s="5" customFormat="1" ht="18" customHeight="1" x14ac:dyDescent="0.25">
      <c r="A40" s="460" t="str">
        <f>IF('Inscription Candidats'!A28&gt;0,('Inscription Candidats'!A28),"")</f>
        <v/>
      </c>
      <c r="B40" s="461" t="str">
        <f t="shared" si="0"/>
        <v/>
      </c>
      <c r="C40" s="461" t="str">
        <f t="shared" si="1"/>
        <v/>
      </c>
      <c r="D40" s="463" t="str">
        <f t="shared" si="2"/>
        <v/>
      </c>
      <c r="E40" s="461" t="str">
        <f t="shared" si="3"/>
        <v/>
      </c>
      <c r="F40" s="461" t="str">
        <f t="shared" si="4"/>
        <v/>
      </c>
      <c r="G40" s="461" t="str">
        <f t="shared" si="5"/>
        <v/>
      </c>
      <c r="H40" s="461" t="str">
        <f t="shared" si="6"/>
        <v/>
      </c>
      <c r="I40" s="405"/>
    </row>
    <row r="41" spans="1:9" s="5" customFormat="1" ht="18" customHeight="1" x14ac:dyDescent="0.25">
      <c r="A41" s="460" t="str">
        <f>IF('Inscription Candidats'!A29&gt;0,('Inscription Candidats'!A29),"")</f>
        <v/>
      </c>
      <c r="B41" s="461" t="str">
        <f t="shared" si="0"/>
        <v/>
      </c>
      <c r="C41" s="461" t="str">
        <f t="shared" si="1"/>
        <v/>
      </c>
      <c r="D41" s="463" t="str">
        <f t="shared" si="2"/>
        <v/>
      </c>
      <c r="E41" s="461" t="str">
        <f t="shared" si="3"/>
        <v/>
      </c>
      <c r="F41" s="461" t="str">
        <f t="shared" si="4"/>
        <v/>
      </c>
      <c r="G41" s="461" t="str">
        <f t="shared" si="5"/>
        <v/>
      </c>
      <c r="H41" s="461" t="str">
        <f t="shared" si="6"/>
        <v/>
      </c>
      <c r="I41" s="405"/>
    </row>
    <row r="42" spans="1:9" s="5" customFormat="1" ht="18" customHeight="1" x14ac:dyDescent="0.25">
      <c r="A42" s="460" t="str">
        <f>IF('Inscription Candidats'!A30&gt;0,('Inscription Candidats'!A30),"")</f>
        <v/>
      </c>
      <c r="B42" s="461" t="str">
        <f t="shared" si="0"/>
        <v/>
      </c>
      <c r="C42" s="461" t="str">
        <f t="shared" si="1"/>
        <v/>
      </c>
      <c r="D42" s="463" t="str">
        <f t="shared" si="2"/>
        <v/>
      </c>
      <c r="E42" s="461" t="str">
        <f t="shared" si="3"/>
        <v/>
      </c>
      <c r="F42" s="461" t="str">
        <f t="shared" si="4"/>
        <v/>
      </c>
      <c r="G42" s="461" t="str">
        <f t="shared" si="5"/>
        <v/>
      </c>
      <c r="H42" s="461" t="str">
        <f t="shared" si="6"/>
        <v/>
      </c>
      <c r="I42" s="405"/>
    </row>
    <row r="43" spans="1:9" s="5" customFormat="1" ht="18" customHeight="1" x14ac:dyDescent="0.25">
      <c r="A43" s="460" t="str">
        <f>IF('Inscription Candidats'!A31&gt;0,('Inscription Candidats'!A31),"")</f>
        <v/>
      </c>
      <c r="B43" s="461" t="str">
        <f t="shared" si="0"/>
        <v/>
      </c>
      <c r="C43" s="461" t="str">
        <f t="shared" si="1"/>
        <v/>
      </c>
      <c r="D43" s="463" t="str">
        <f t="shared" si="2"/>
        <v/>
      </c>
      <c r="E43" s="461" t="str">
        <f t="shared" si="3"/>
        <v/>
      </c>
      <c r="F43" s="461" t="str">
        <f t="shared" si="4"/>
        <v/>
      </c>
      <c r="G43" s="461" t="str">
        <f t="shared" si="5"/>
        <v/>
      </c>
      <c r="H43" s="461" t="str">
        <f t="shared" si="6"/>
        <v/>
      </c>
      <c r="I43" s="405"/>
    </row>
    <row r="44" spans="1:9" s="5" customFormat="1" ht="18" customHeight="1" x14ac:dyDescent="0.25">
      <c r="A44" s="460" t="str">
        <f>IF('Inscription Candidats'!A32&gt;0,('Inscription Candidats'!A32),"")</f>
        <v/>
      </c>
      <c r="B44" s="461" t="str">
        <f t="shared" si="0"/>
        <v/>
      </c>
      <c r="C44" s="461" t="str">
        <f t="shared" si="1"/>
        <v/>
      </c>
      <c r="D44" s="463" t="str">
        <f t="shared" si="2"/>
        <v/>
      </c>
      <c r="E44" s="461" t="str">
        <f t="shared" si="3"/>
        <v/>
      </c>
      <c r="F44" s="461" t="str">
        <f t="shared" si="4"/>
        <v/>
      </c>
      <c r="G44" s="461" t="str">
        <f t="shared" si="5"/>
        <v/>
      </c>
      <c r="H44" s="461" t="str">
        <f t="shared" si="6"/>
        <v/>
      </c>
      <c r="I44" s="405"/>
    </row>
    <row r="45" spans="1:9" s="5" customFormat="1" ht="18" customHeight="1" x14ac:dyDescent="0.25">
      <c r="A45" s="460" t="str">
        <f>IF('Inscription Candidats'!A33&gt;0,('Inscription Candidats'!A33),"")</f>
        <v/>
      </c>
      <c r="B45" s="461" t="str">
        <f t="shared" si="0"/>
        <v/>
      </c>
      <c r="C45" s="461" t="str">
        <f t="shared" si="1"/>
        <v/>
      </c>
      <c r="D45" s="463" t="str">
        <f t="shared" si="2"/>
        <v/>
      </c>
      <c r="E45" s="461" t="str">
        <f t="shared" si="3"/>
        <v/>
      </c>
      <c r="F45" s="461" t="str">
        <f t="shared" si="4"/>
        <v/>
      </c>
      <c r="G45" s="461" t="str">
        <f t="shared" si="5"/>
        <v/>
      </c>
      <c r="H45" s="461" t="str">
        <f t="shared" si="6"/>
        <v/>
      </c>
      <c r="I45" s="405"/>
    </row>
    <row r="46" spans="1:9" s="5" customFormat="1" ht="18" customHeight="1" x14ac:dyDescent="0.25">
      <c r="A46" s="460" t="str">
        <f>IF('Inscription Candidats'!A34&gt;0,('Inscription Candidats'!A34),"")</f>
        <v/>
      </c>
      <c r="B46" s="461" t="str">
        <f t="shared" si="0"/>
        <v/>
      </c>
      <c r="C46" s="461" t="str">
        <f t="shared" si="1"/>
        <v/>
      </c>
      <c r="D46" s="463" t="str">
        <f t="shared" si="2"/>
        <v/>
      </c>
      <c r="E46" s="461" t="str">
        <f t="shared" si="3"/>
        <v/>
      </c>
      <c r="F46" s="461" t="str">
        <f t="shared" si="4"/>
        <v/>
      </c>
      <c r="G46" s="461" t="str">
        <f t="shared" si="5"/>
        <v/>
      </c>
      <c r="H46" s="461" t="str">
        <f t="shared" si="6"/>
        <v/>
      </c>
      <c r="I46" s="405"/>
    </row>
    <row r="47" spans="1:9" s="5" customFormat="1" ht="18" customHeight="1" x14ac:dyDescent="0.25">
      <c r="A47" s="460" t="str">
        <f>IF('Inscription Candidats'!A35&gt;0,('Inscription Candidats'!A35),"")</f>
        <v/>
      </c>
      <c r="B47" s="461" t="str">
        <f t="shared" si="0"/>
        <v/>
      </c>
      <c r="C47" s="461" t="str">
        <f t="shared" si="1"/>
        <v/>
      </c>
      <c r="D47" s="463" t="str">
        <f t="shared" si="2"/>
        <v/>
      </c>
      <c r="E47" s="461" t="str">
        <f t="shared" si="3"/>
        <v/>
      </c>
      <c r="F47" s="461" t="str">
        <f t="shared" si="4"/>
        <v/>
      </c>
      <c r="G47" s="461" t="str">
        <f t="shared" si="5"/>
        <v/>
      </c>
      <c r="H47" s="461" t="str">
        <f t="shared" si="6"/>
        <v/>
      </c>
      <c r="I47" s="405"/>
    </row>
    <row r="48" spans="1:9" s="5" customFormat="1" ht="18" customHeight="1" x14ac:dyDescent="0.25">
      <c r="A48" s="460" t="str">
        <f>IF('Inscription Candidats'!A36&gt;0,('Inscription Candidats'!A36),"")</f>
        <v/>
      </c>
      <c r="B48" s="461" t="str">
        <f t="shared" si="0"/>
        <v/>
      </c>
      <c r="C48" s="461" t="str">
        <f t="shared" si="1"/>
        <v/>
      </c>
      <c r="D48" s="463" t="str">
        <f t="shared" si="2"/>
        <v/>
      </c>
      <c r="E48" s="461" t="str">
        <f t="shared" si="3"/>
        <v/>
      </c>
      <c r="F48" s="461" t="str">
        <f t="shared" si="4"/>
        <v/>
      </c>
      <c r="G48" s="461" t="str">
        <f t="shared" si="5"/>
        <v/>
      </c>
      <c r="H48" s="461" t="str">
        <f t="shared" si="6"/>
        <v/>
      </c>
      <c r="I48" s="405"/>
    </row>
    <row r="49" spans="1:9" s="5" customFormat="1" ht="18" customHeight="1" x14ac:dyDescent="0.25">
      <c r="A49" s="460" t="str">
        <f>IF('Inscription Candidats'!A37&gt;0,('Inscription Candidats'!A37),"")</f>
        <v/>
      </c>
      <c r="B49" s="461" t="str">
        <f t="shared" si="0"/>
        <v/>
      </c>
      <c r="C49" s="461" t="str">
        <f t="shared" si="1"/>
        <v/>
      </c>
      <c r="D49" s="463" t="str">
        <f t="shared" si="2"/>
        <v/>
      </c>
      <c r="E49" s="461" t="str">
        <f t="shared" si="3"/>
        <v/>
      </c>
      <c r="F49" s="461" t="str">
        <f t="shared" si="4"/>
        <v/>
      </c>
      <c r="G49" s="461" t="str">
        <f t="shared" si="5"/>
        <v/>
      </c>
      <c r="H49" s="461" t="str">
        <f t="shared" si="6"/>
        <v/>
      </c>
      <c r="I49" s="405"/>
    </row>
    <row r="50" spans="1:9" s="5" customFormat="1" ht="18" customHeight="1" x14ac:dyDescent="0.25">
      <c r="A50" s="460" t="str">
        <f>IF('Inscription Candidats'!A38&gt;0,('Inscription Candidats'!A38),"")</f>
        <v/>
      </c>
      <c r="B50" s="461" t="str">
        <f t="shared" si="0"/>
        <v/>
      </c>
      <c r="C50" s="461" t="str">
        <f t="shared" si="1"/>
        <v/>
      </c>
      <c r="D50" s="463" t="str">
        <f t="shared" si="2"/>
        <v/>
      </c>
      <c r="E50" s="461" t="str">
        <f t="shared" si="3"/>
        <v/>
      </c>
      <c r="F50" s="461" t="str">
        <f t="shared" si="4"/>
        <v/>
      </c>
      <c r="G50" s="461" t="str">
        <f t="shared" si="5"/>
        <v/>
      </c>
      <c r="H50" s="461" t="str">
        <f t="shared" si="6"/>
        <v/>
      </c>
      <c r="I50" s="405"/>
    </row>
    <row r="51" spans="1:9" s="5" customFormat="1" ht="18" customHeight="1" x14ac:dyDescent="0.25">
      <c r="A51" s="460" t="str">
        <f>IF('Inscription Candidats'!A39&gt;0,('Inscription Candidats'!A39),"")</f>
        <v/>
      </c>
      <c r="B51" s="461" t="str">
        <f t="shared" si="0"/>
        <v/>
      </c>
      <c r="C51" s="461" t="str">
        <f t="shared" si="1"/>
        <v/>
      </c>
      <c r="D51" s="463" t="str">
        <f t="shared" si="2"/>
        <v/>
      </c>
      <c r="E51" s="461" t="str">
        <f t="shared" si="3"/>
        <v/>
      </c>
      <c r="F51" s="461" t="str">
        <f t="shared" si="4"/>
        <v/>
      </c>
      <c r="G51" s="461" t="str">
        <f t="shared" si="5"/>
        <v/>
      </c>
      <c r="H51" s="461" t="str">
        <f t="shared" si="6"/>
        <v/>
      </c>
      <c r="I51" s="405"/>
    </row>
    <row r="52" spans="1:9" s="5" customFormat="1" ht="18" customHeight="1" x14ac:dyDescent="0.25">
      <c r="A52" s="460" t="str">
        <f>IF('Inscription Candidats'!A40&gt;0,('Inscription Candidats'!A40),"")</f>
        <v/>
      </c>
      <c r="B52" s="461" t="str">
        <f t="shared" si="0"/>
        <v/>
      </c>
      <c r="C52" s="461" t="str">
        <f t="shared" si="1"/>
        <v/>
      </c>
      <c r="D52" s="463" t="str">
        <f t="shared" si="2"/>
        <v/>
      </c>
      <c r="E52" s="461" t="str">
        <f t="shared" si="3"/>
        <v/>
      </c>
      <c r="F52" s="461" t="str">
        <f t="shared" si="4"/>
        <v/>
      </c>
      <c r="G52" s="461" t="str">
        <f t="shared" si="5"/>
        <v/>
      </c>
      <c r="H52" s="461" t="str">
        <f t="shared" si="6"/>
        <v/>
      </c>
      <c r="I52" s="405"/>
    </row>
    <row r="53" spans="1:9" s="5" customFormat="1" ht="18" customHeight="1" x14ac:dyDescent="0.25">
      <c r="A53" s="460" t="str">
        <f>IF('Inscription Candidats'!A41&gt;0,('Inscription Candidats'!A41),"")</f>
        <v/>
      </c>
      <c r="B53" s="461" t="str">
        <f t="shared" si="0"/>
        <v/>
      </c>
      <c r="C53" s="461" t="str">
        <f t="shared" si="1"/>
        <v/>
      </c>
      <c r="D53" s="463" t="str">
        <f t="shared" si="2"/>
        <v/>
      </c>
      <c r="E53" s="461" t="str">
        <f t="shared" si="3"/>
        <v/>
      </c>
      <c r="F53" s="461" t="str">
        <f t="shared" si="4"/>
        <v/>
      </c>
      <c r="G53" s="461" t="str">
        <f t="shared" si="5"/>
        <v/>
      </c>
      <c r="H53" s="461" t="str">
        <f t="shared" si="6"/>
        <v/>
      </c>
      <c r="I53" s="405"/>
    </row>
    <row r="54" spans="1:9" s="5" customFormat="1" ht="18" customHeight="1" x14ac:dyDescent="0.25">
      <c r="A54" s="460" t="str">
        <f>IF('Inscription Candidats'!A42&gt;0,('Inscription Candidats'!A42),"")</f>
        <v/>
      </c>
      <c r="B54" s="461" t="str">
        <f t="shared" si="0"/>
        <v/>
      </c>
      <c r="C54" s="461" t="str">
        <f t="shared" si="1"/>
        <v/>
      </c>
      <c r="D54" s="463" t="str">
        <f t="shared" si="2"/>
        <v/>
      </c>
      <c r="E54" s="461" t="str">
        <f t="shared" si="3"/>
        <v/>
      </c>
      <c r="F54" s="461" t="str">
        <f t="shared" si="4"/>
        <v/>
      </c>
      <c r="G54" s="461" t="str">
        <f t="shared" si="5"/>
        <v/>
      </c>
      <c r="H54" s="461" t="str">
        <f t="shared" si="6"/>
        <v/>
      </c>
      <c r="I54" s="405"/>
    </row>
    <row r="55" spans="1:9" s="5" customFormat="1" ht="18" customHeight="1" x14ac:dyDescent="0.25">
      <c r="A55" s="460" t="str">
        <f>IF('Inscription Candidats'!A43&gt;0,('Inscription Candidats'!A43),"")</f>
        <v/>
      </c>
      <c r="B55" s="461" t="str">
        <f t="shared" si="0"/>
        <v/>
      </c>
      <c r="C55" s="461" t="str">
        <f t="shared" si="1"/>
        <v/>
      </c>
      <c r="D55" s="463" t="str">
        <f t="shared" si="2"/>
        <v/>
      </c>
      <c r="E55" s="461" t="str">
        <f t="shared" si="3"/>
        <v/>
      </c>
      <c r="F55" s="461" t="str">
        <f t="shared" si="4"/>
        <v/>
      </c>
      <c r="G55" s="461" t="str">
        <f t="shared" si="5"/>
        <v/>
      </c>
      <c r="H55" s="461" t="str">
        <f t="shared" si="6"/>
        <v/>
      </c>
      <c r="I55" s="405"/>
    </row>
    <row r="56" spans="1:9" s="5" customFormat="1" ht="18" customHeight="1" x14ac:dyDescent="0.25">
      <c r="A56" s="460" t="str">
        <f>IF('Inscription Candidats'!A44&gt;0,('Inscription Candidats'!A44),"")</f>
        <v/>
      </c>
      <c r="B56" s="461" t="str">
        <f t="shared" si="0"/>
        <v/>
      </c>
      <c r="C56" s="461" t="str">
        <f t="shared" si="1"/>
        <v/>
      </c>
      <c r="D56" s="463" t="str">
        <f t="shared" si="2"/>
        <v/>
      </c>
      <c r="E56" s="461" t="str">
        <f t="shared" si="3"/>
        <v/>
      </c>
      <c r="F56" s="461" t="str">
        <f t="shared" si="4"/>
        <v/>
      </c>
      <c r="G56" s="461" t="str">
        <f t="shared" si="5"/>
        <v/>
      </c>
      <c r="H56" s="461" t="str">
        <f t="shared" si="6"/>
        <v/>
      </c>
      <c r="I56" s="405"/>
    </row>
    <row r="57" spans="1:9" s="5" customFormat="1" ht="18" customHeight="1" x14ac:dyDescent="0.25">
      <c r="A57" s="460" t="str">
        <f>IF('Inscription Candidats'!A45&gt;0,('Inscription Candidats'!A45),"")</f>
        <v/>
      </c>
      <c r="B57" s="461" t="str">
        <f t="shared" si="0"/>
        <v/>
      </c>
      <c r="C57" s="461" t="str">
        <f t="shared" si="1"/>
        <v/>
      </c>
      <c r="D57" s="463" t="str">
        <f t="shared" si="2"/>
        <v/>
      </c>
      <c r="E57" s="461" t="str">
        <f t="shared" si="3"/>
        <v/>
      </c>
      <c r="F57" s="461" t="str">
        <f t="shared" si="4"/>
        <v/>
      </c>
      <c r="G57" s="461" t="str">
        <f t="shared" si="5"/>
        <v/>
      </c>
      <c r="H57" s="461" t="str">
        <f t="shared" si="6"/>
        <v/>
      </c>
      <c r="I57" s="405"/>
    </row>
  </sheetData>
  <sheetProtection password="C4C2" sheet="1" objects="1" scenarios="1" selectLockedCells="1"/>
  <mergeCells count="18">
    <mergeCell ref="B14:D14"/>
    <mergeCell ref="C7:D7"/>
    <mergeCell ref="C8:D8"/>
    <mergeCell ref="C9:D9"/>
    <mergeCell ref="C10:D10"/>
    <mergeCell ref="C12:D12"/>
    <mergeCell ref="C13:D13"/>
    <mergeCell ref="A2:H2"/>
    <mergeCell ref="A3:H3"/>
    <mergeCell ref="A4:H4"/>
    <mergeCell ref="F7:H7"/>
    <mergeCell ref="F8:H8"/>
    <mergeCell ref="F13:H13"/>
    <mergeCell ref="F9:H9"/>
    <mergeCell ref="F10:H10"/>
    <mergeCell ref="C6:D6"/>
    <mergeCell ref="F6:H6"/>
    <mergeCell ref="F12:H12"/>
  </mergeCells>
  <dataValidations disablePrompts="1" count="5">
    <dataValidation allowBlank="1" showInputMessage="1" sqref="C7 F7"/>
    <dataValidation allowBlank="1" showErrorMessage="1" promptTitle="Type" prompt="Choisir dans la liste" sqref="F14"/>
    <dataValidation allowBlank="1" showErrorMessage="1" sqref="F12:F13"/>
    <dataValidation allowBlank="1" showErrorMessage="1" promptTitle="Type" prompt="Choisir le niveau" sqref="E14"/>
    <dataValidation allowBlank="1" showInputMessage="1" showErrorMessage="1" promptTitle="Type" prompt="Choisir le niveau" sqref="E12:E13"/>
  </dataValidations>
  <printOptions horizontalCentered="1"/>
  <pageMargins left="0.19685039370078741" right="0.19685039370078741" top="0.19685039370078741" bottom="0.19685039370078741" header="0" footer="0"/>
  <pageSetup paperSize="9" orientation="portrait" horizontalDpi="0"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F59"/>
  <sheetViews>
    <sheetView workbookViewId="0">
      <selection activeCell="F18" sqref="F18"/>
    </sheetView>
  </sheetViews>
  <sheetFormatPr baseColWidth="10" defaultRowHeight="15" x14ac:dyDescent="0.25"/>
  <cols>
    <col min="1" max="1" width="16.85546875" bestFit="1" customWidth="1"/>
    <col min="2" max="2" width="25.5703125" customWidth="1"/>
    <col min="3" max="3" width="18.140625" customWidth="1"/>
    <col min="4" max="5" width="19.5703125" customWidth="1"/>
    <col min="6" max="6" width="8.28515625" style="385" customWidth="1"/>
  </cols>
  <sheetData>
    <row r="1" spans="1:6" ht="22.5" x14ac:dyDescent="0.3">
      <c r="A1" s="666" t="s">
        <v>0</v>
      </c>
      <c r="B1" s="666"/>
      <c r="C1" s="666"/>
      <c r="D1" s="666"/>
      <c r="E1" s="666"/>
      <c r="F1" s="406"/>
    </row>
    <row r="2" spans="1:6" ht="18.75" x14ac:dyDescent="0.3">
      <c r="A2" s="667" t="s">
        <v>1524</v>
      </c>
      <c r="B2" s="667"/>
      <c r="C2" s="667"/>
      <c r="D2" s="667"/>
      <c r="E2" s="667"/>
      <c r="F2" s="407"/>
    </row>
    <row r="3" spans="1:6" x14ac:dyDescent="0.25">
      <c r="A3" s="668" t="str">
        <f>i_ref_formation</f>
        <v/>
      </c>
      <c r="B3" s="668"/>
      <c r="C3" s="668"/>
      <c r="D3" s="668"/>
      <c r="E3" s="668"/>
      <c r="F3" s="408"/>
    </row>
    <row r="4" spans="1:6" ht="12" customHeight="1" x14ac:dyDescent="0.25"/>
    <row r="5" spans="1:6" ht="23.25" customHeight="1" x14ac:dyDescent="0.25"/>
    <row r="6" spans="1:6" ht="24" customHeight="1" x14ac:dyDescent="0.25">
      <c r="A6" s="122" t="s">
        <v>2</v>
      </c>
      <c r="B6" s="514" t="str">
        <f>i_type_formation</f>
        <v>Choisir…</v>
      </c>
      <c r="C6" s="122" t="s">
        <v>168</v>
      </c>
      <c r="D6" s="518" t="str">
        <f>i_region</f>
        <v>Choisir…</v>
      </c>
      <c r="E6" s="214"/>
      <c r="F6" s="409"/>
    </row>
    <row r="7" spans="1:6" s="7" customFormat="1" ht="21" customHeight="1" x14ac:dyDescent="0.2">
      <c r="A7" s="122" t="s">
        <v>1529</v>
      </c>
      <c r="B7" s="515" t="str">
        <f>'Infos Formation'!B22</f>
        <v>Choisir…</v>
      </c>
      <c r="C7" s="122" t="s">
        <v>1379</v>
      </c>
      <c r="D7" s="214" t="str">
        <f>i_club</f>
        <v/>
      </c>
      <c r="E7" s="215"/>
      <c r="F7" s="410"/>
    </row>
    <row r="8" spans="1:6" s="7" customFormat="1" ht="21" customHeight="1" x14ac:dyDescent="0.2">
      <c r="A8" s="122" t="s">
        <v>1519</v>
      </c>
      <c r="B8" s="515" t="str">
        <f>'Infos Formation'!B23</f>
        <v>Choisir…</v>
      </c>
      <c r="C8" s="122" t="s">
        <v>167</v>
      </c>
      <c r="D8" s="215">
        <f>i_c_club</f>
        <v>0</v>
      </c>
      <c r="E8" s="216"/>
      <c r="F8" s="411"/>
    </row>
    <row r="9" spans="1:6" s="7" customFormat="1" ht="21" customHeight="1" x14ac:dyDescent="0.2">
      <c r="A9" s="122" t="s">
        <v>98</v>
      </c>
      <c r="B9" s="516">
        <f>i_annee_formation</f>
        <v>2020</v>
      </c>
      <c r="C9" s="512" t="s">
        <v>166</v>
      </c>
      <c r="D9" s="216">
        <f>i_c_postal</f>
        <v>0</v>
      </c>
      <c r="E9" s="214"/>
      <c r="F9" s="409"/>
    </row>
    <row r="10" spans="1:6" s="7" customFormat="1" ht="21" customHeight="1" x14ac:dyDescent="0.2">
      <c r="A10" s="513" t="s">
        <v>107</v>
      </c>
      <c r="B10" s="517" t="str">
        <f>i_num_formation</f>
        <v>Choisir…</v>
      </c>
      <c r="C10" s="122" t="s">
        <v>1378</v>
      </c>
      <c r="D10" s="214">
        <f>i_ville</f>
        <v>0</v>
      </c>
      <c r="E10" s="216"/>
      <c r="F10" s="411"/>
    </row>
    <row r="11" spans="1:6" s="4" customFormat="1" ht="6.75" customHeight="1" x14ac:dyDescent="0.2">
      <c r="A11" s="9"/>
      <c r="B11" s="10"/>
      <c r="C11" s="216"/>
      <c r="D11" s="6"/>
      <c r="E11" s="64"/>
      <c r="F11" s="411"/>
    </row>
    <row r="12" spans="1:6" s="4" customFormat="1" ht="21" customHeight="1" x14ac:dyDescent="0.2">
      <c r="A12" s="9"/>
      <c r="B12" s="10"/>
      <c r="C12" s="216"/>
      <c r="D12" s="6"/>
      <c r="E12" s="64"/>
      <c r="F12" s="411"/>
    </row>
    <row r="13" spans="1:6" s="4" customFormat="1" ht="30" customHeight="1" x14ac:dyDescent="0.2">
      <c r="A13" s="671" t="s">
        <v>1393</v>
      </c>
      <c r="B13" s="246" t="str">
        <f>i_nom_formateur1 &amp; " -  " &amp; i_niv_formateur1</f>
        <v xml:space="preserve">Choisir… -  </v>
      </c>
      <c r="C13" s="247"/>
      <c r="D13" s="250"/>
      <c r="E13" s="251"/>
      <c r="F13" s="412"/>
    </row>
    <row r="14" spans="1:6" s="4" customFormat="1" ht="30" customHeight="1" x14ac:dyDescent="0.2">
      <c r="A14" s="672"/>
      <c r="B14" s="248" t="str">
        <f>IF(i_nom_formateur2&gt;"0",i_nom_formateur2 &amp; " -  " &amp; i_niv_formateur2,"")</f>
        <v xml:space="preserve">Choisir… -  </v>
      </c>
      <c r="C14" s="249"/>
      <c r="D14" s="250"/>
      <c r="E14" s="251"/>
      <c r="F14" s="412"/>
    </row>
    <row r="15" spans="1:6" s="4" customFormat="1" ht="30" customHeight="1" x14ac:dyDescent="0.2">
      <c r="A15" s="244"/>
      <c r="B15" s="245"/>
      <c r="C15" s="245"/>
      <c r="D15" s="183"/>
      <c r="E15" s="183"/>
      <c r="F15" s="412"/>
    </row>
    <row r="16" spans="1:6" s="4" customFormat="1" ht="30" customHeight="1" x14ac:dyDescent="0.2">
      <c r="A16" s="321" t="s">
        <v>68</v>
      </c>
      <c r="B16" s="252"/>
      <c r="C16" s="252"/>
      <c r="D16" s="253" t="s">
        <v>6</v>
      </c>
      <c r="E16" s="254" t="s">
        <v>1381</v>
      </c>
      <c r="F16" s="413"/>
    </row>
    <row r="17" spans="1:6" s="8" customFormat="1" ht="30" customHeight="1" x14ac:dyDescent="0.25">
      <c r="A17" s="256" t="s">
        <v>11</v>
      </c>
      <c r="B17" s="464" t="s">
        <v>12</v>
      </c>
      <c r="C17" s="466" t="s">
        <v>13</v>
      </c>
      <c r="D17" s="465">
        <f>i_s1_date</f>
        <v>0</v>
      </c>
      <c r="E17" s="255">
        <f>i_s2_date</f>
        <v>0</v>
      </c>
      <c r="F17" s="414"/>
    </row>
    <row r="18" spans="1:6" s="5" customFormat="1" ht="30" customHeight="1" x14ac:dyDescent="0.25">
      <c r="A18" s="260" t="str">
        <f>IF('3-Stagiaires'!A18&gt;0,'3-Stagiaires'!A18,"")</f>
        <v/>
      </c>
      <c r="B18" s="260" t="str">
        <f t="shared" ref="B18:B57" si="0">IFERROR(VLOOKUP(A18,insc_cand,2,FALSE),"")</f>
        <v/>
      </c>
      <c r="C18" s="260" t="str">
        <f t="shared" ref="C18:C57" si="1">IFERROR(VLOOKUP(A18,insc_cand,3,FALSE),"")</f>
        <v/>
      </c>
      <c r="D18" s="261"/>
      <c r="E18" s="261"/>
      <c r="F18" s="415"/>
    </row>
    <row r="19" spans="1:6" s="5" customFormat="1" ht="30" customHeight="1" x14ac:dyDescent="0.25">
      <c r="A19" s="260" t="str">
        <f>IF('3-Stagiaires'!A19&gt;0,'3-Stagiaires'!A19,"")</f>
        <v/>
      </c>
      <c r="B19" s="260" t="str">
        <f t="shared" si="0"/>
        <v/>
      </c>
      <c r="C19" s="260" t="str">
        <f t="shared" si="1"/>
        <v/>
      </c>
      <c r="D19" s="261"/>
      <c r="E19" s="261"/>
      <c r="F19" s="415"/>
    </row>
    <row r="20" spans="1:6" s="5" customFormat="1" ht="30" customHeight="1" x14ac:dyDescent="0.25">
      <c r="A20" s="260" t="str">
        <f>IF('3-Stagiaires'!A20&gt;0,'3-Stagiaires'!A20,"")</f>
        <v/>
      </c>
      <c r="B20" s="260" t="str">
        <f t="shared" si="0"/>
        <v/>
      </c>
      <c r="C20" s="260" t="str">
        <f t="shared" si="1"/>
        <v/>
      </c>
      <c r="D20" s="261"/>
      <c r="E20" s="261"/>
      <c r="F20" s="415"/>
    </row>
    <row r="21" spans="1:6" s="5" customFormat="1" ht="30" customHeight="1" x14ac:dyDescent="0.25">
      <c r="A21" s="260" t="str">
        <f>IF('3-Stagiaires'!A21&gt;0,'3-Stagiaires'!A21,"")</f>
        <v/>
      </c>
      <c r="B21" s="260" t="str">
        <f t="shared" si="0"/>
        <v/>
      </c>
      <c r="C21" s="260" t="str">
        <f t="shared" si="1"/>
        <v/>
      </c>
      <c r="D21" s="261"/>
      <c r="E21" s="261"/>
      <c r="F21" s="415"/>
    </row>
    <row r="22" spans="1:6" s="5" customFormat="1" ht="30" customHeight="1" x14ac:dyDescent="0.25">
      <c r="A22" s="260" t="str">
        <f>IF('3-Stagiaires'!A22&gt;0,'3-Stagiaires'!A22,"")</f>
        <v/>
      </c>
      <c r="B22" s="260" t="str">
        <f t="shared" si="0"/>
        <v/>
      </c>
      <c r="C22" s="260" t="str">
        <f t="shared" si="1"/>
        <v/>
      </c>
      <c r="D22" s="261"/>
      <c r="E22" s="261"/>
      <c r="F22" s="415"/>
    </row>
    <row r="23" spans="1:6" s="5" customFormat="1" ht="30" customHeight="1" x14ac:dyDescent="0.25">
      <c r="A23" s="260" t="str">
        <f>IF('3-Stagiaires'!A23&gt;0,'3-Stagiaires'!A23,"")</f>
        <v/>
      </c>
      <c r="B23" s="260" t="str">
        <f t="shared" si="0"/>
        <v/>
      </c>
      <c r="C23" s="260" t="str">
        <f t="shared" si="1"/>
        <v/>
      </c>
      <c r="D23" s="261"/>
      <c r="E23" s="261"/>
      <c r="F23" s="415"/>
    </row>
    <row r="24" spans="1:6" s="5" customFormat="1" ht="30" customHeight="1" x14ac:dyDescent="0.25">
      <c r="A24" s="260" t="str">
        <f>IF('3-Stagiaires'!A24&gt;0,'3-Stagiaires'!A24,"")</f>
        <v/>
      </c>
      <c r="B24" s="260" t="str">
        <f t="shared" si="0"/>
        <v/>
      </c>
      <c r="C24" s="260" t="str">
        <f t="shared" si="1"/>
        <v/>
      </c>
      <c r="D24" s="261"/>
      <c r="E24" s="261"/>
      <c r="F24" s="415"/>
    </row>
    <row r="25" spans="1:6" s="5" customFormat="1" ht="30" customHeight="1" x14ac:dyDescent="0.25">
      <c r="A25" s="260" t="str">
        <f>IF('3-Stagiaires'!A25&gt;0,'3-Stagiaires'!A25,"")</f>
        <v/>
      </c>
      <c r="B25" s="260" t="str">
        <f t="shared" si="0"/>
        <v/>
      </c>
      <c r="C25" s="260" t="str">
        <f t="shared" si="1"/>
        <v/>
      </c>
      <c r="D25" s="261"/>
      <c r="E25" s="261"/>
      <c r="F25" s="415"/>
    </row>
    <row r="26" spans="1:6" s="5" customFormat="1" ht="30" customHeight="1" x14ac:dyDescent="0.25">
      <c r="A26" s="260" t="str">
        <f>IF('3-Stagiaires'!A26&gt;0,'3-Stagiaires'!A26,"")</f>
        <v/>
      </c>
      <c r="B26" s="260" t="str">
        <f t="shared" si="0"/>
        <v/>
      </c>
      <c r="C26" s="260" t="str">
        <f t="shared" si="1"/>
        <v/>
      </c>
      <c r="D26" s="261"/>
      <c r="E26" s="261"/>
      <c r="F26" s="415"/>
    </row>
    <row r="27" spans="1:6" s="5" customFormat="1" ht="30" customHeight="1" x14ac:dyDescent="0.25">
      <c r="A27" s="260" t="str">
        <f>IF('3-Stagiaires'!A27&gt;0,'3-Stagiaires'!A27,"")</f>
        <v/>
      </c>
      <c r="B27" s="260" t="str">
        <f t="shared" si="0"/>
        <v/>
      </c>
      <c r="C27" s="260" t="str">
        <f t="shared" si="1"/>
        <v/>
      </c>
      <c r="D27" s="261"/>
      <c r="E27" s="261"/>
      <c r="F27" s="415"/>
    </row>
    <row r="28" spans="1:6" s="5" customFormat="1" ht="30" customHeight="1" x14ac:dyDescent="0.25">
      <c r="A28" s="260" t="str">
        <f>IF('3-Stagiaires'!A28&gt;0,'3-Stagiaires'!A28,"")</f>
        <v/>
      </c>
      <c r="B28" s="260" t="str">
        <f t="shared" si="0"/>
        <v/>
      </c>
      <c r="C28" s="260" t="str">
        <f t="shared" si="1"/>
        <v/>
      </c>
      <c r="D28" s="261"/>
      <c r="E28" s="261"/>
      <c r="F28" s="415"/>
    </row>
    <row r="29" spans="1:6" s="5" customFormat="1" ht="30" customHeight="1" x14ac:dyDescent="0.25">
      <c r="A29" s="260" t="str">
        <f>IF('3-Stagiaires'!A29&gt;0,'3-Stagiaires'!A29,"")</f>
        <v/>
      </c>
      <c r="B29" s="260" t="str">
        <f t="shared" si="0"/>
        <v/>
      </c>
      <c r="C29" s="260" t="str">
        <f t="shared" si="1"/>
        <v/>
      </c>
      <c r="D29" s="261"/>
      <c r="E29" s="261"/>
      <c r="F29" s="415"/>
    </row>
    <row r="30" spans="1:6" s="5" customFormat="1" ht="30" customHeight="1" x14ac:dyDescent="0.25">
      <c r="A30" s="260" t="str">
        <f>IF('3-Stagiaires'!A30&gt;0,'3-Stagiaires'!A30,"")</f>
        <v/>
      </c>
      <c r="B30" s="260" t="str">
        <f t="shared" si="0"/>
        <v/>
      </c>
      <c r="C30" s="260" t="str">
        <f t="shared" si="1"/>
        <v/>
      </c>
      <c r="D30" s="261"/>
      <c r="E30" s="261"/>
      <c r="F30" s="415"/>
    </row>
    <row r="31" spans="1:6" s="5" customFormat="1" ht="30" customHeight="1" x14ac:dyDescent="0.25">
      <c r="A31" s="260" t="str">
        <f>IF('3-Stagiaires'!A31&gt;0,'3-Stagiaires'!A31,"")</f>
        <v/>
      </c>
      <c r="B31" s="260" t="str">
        <f t="shared" si="0"/>
        <v/>
      </c>
      <c r="C31" s="260" t="str">
        <f t="shared" si="1"/>
        <v/>
      </c>
      <c r="D31" s="261"/>
      <c r="E31" s="261"/>
      <c r="F31" s="415"/>
    </row>
    <row r="32" spans="1:6" s="5" customFormat="1" ht="30" customHeight="1" x14ac:dyDescent="0.25">
      <c r="A32" s="260" t="str">
        <f>IF('3-Stagiaires'!A32&gt;0,'3-Stagiaires'!A32,"")</f>
        <v/>
      </c>
      <c r="B32" s="260" t="str">
        <f t="shared" si="0"/>
        <v/>
      </c>
      <c r="C32" s="260" t="str">
        <f t="shared" si="1"/>
        <v/>
      </c>
      <c r="D32" s="261"/>
      <c r="E32" s="261"/>
      <c r="F32" s="415"/>
    </row>
    <row r="33" spans="1:6" s="5" customFormat="1" ht="30" customHeight="1" x14ac:dyDescent="0.25">
      <c r="A33" s="260" t="str">
        <f>IF('3-Stagiaires'!A33&gt;0,'3-Stagiaires'!A33,"")</f>
        <v/>
      </c>
      <c r="B33" s="260" t="str">
        <f t="shared" si="0"/>
        <v/>
      </c>
      <c r="C33" s="260" t="str">
        <f t="shared" si="1"/>
        <v/>
      </c>
      <c r="D33" s="261"/>
      <c r="E33" s="261"/>
      <c r="F33" s="416"/>
    </row>
    <row r="34" spans="1:6" s="4" customFormat="1" ht="30" customHeight="1" x14ac:dyDescent="0.2">
      <c r="A34" s="260" t="str">
        <f>IF('3-Stagiaires'!A34&gt;0,'3-Stagiaires'!A34,"")</f>
        <v/>
      </c>
      <c r="B34" s="260" t="str">
        <f t="shared" si="0"/>
        <v/>
      </c>
      <c r="C34" s="260" t="str">
        <f t="shared" si="1"/>
        <v/>
      </c>
      <c r="D34" s="261"/>
      <c r="E34" s="261"/>
      <c r="F34" s="417"/>
    </row>
    <row r="35" spans="1:6" ht="30" customHeight="1" x14ac:dyDescent="0.25">
      <c r="A35" s="260" t="str">
        <f>IF('3-Stagiaires'!A35&gt;0,'3-Stagiaires'!A35,"")</f>
        <v/>
      </c>
      <c r="B35" s="260" t="str">
        <f t="shared" si="0"/>
        <v/>
      </c>
      <c r="C35" s="260" t="str">
        <f t="shared" si="1"/>
        <v/>
      </c>
      <c r="D35" s="261"/>
      <c r="E35" s="261"/>
    </row>
    <row r="36" spans="1:6" ht="30" customHeight="1" x14ac:dyDescent="0.25">
      <c r="A36" s="260" t="str">
        <f>IF('3-Stagiaires'!A36&gt;0,'3-Stagiaires'!A36,"")</f>
        <v/>
      </c>
      <c r="B36" s="260" t="str">
        <f t="shared" si="0"/>
        <v/>
      </c>
      <c r="C36" s="260" t="str">
        <f t="shared" si="1"/>
        <v/>
      </c>
      <c r="D36" s="261"/>
      <c r="E36" s="261"/>
    </row>
    <row r="37" spans="1:6" ht="30" customHeight="1" x14ac:dyDescent="0.25">
      <c r="A37" s="260" t="str">
        <f>IF('3-Stagiaires'!A37&gt;0,'3-Stagiaires'!A37,"")</f>
        <v/>
      </c>
      <c r="B37" s="260" t="str">
        <f t="shared" si="0"/>
        <v/>
      </c>
      <c r="C37" s="260" t="str">
        <f t="shared" si="1"/>
        <v/>
      </c>
      <c r="D37" s="261"/>
      <c r="E37" s="261"/>
    </row>
    <row r="38" spans="1:6" ht="30" customHeight="1" x14ac:dyDescent="0.25">
      <c r="A38" s="260" t="str">
        <f>IF('3-Stagiaires'!A38&gt;0,'3-Stagiaires'!A38,"")</f>
        <v/>
      </c>
      <c r="B38" s="260" t="str">
        <f t="shared" si="0"/>
        <v/>
      </c>
      <c r="C38" s="260" t="str">
        <f t="shared" si="1"/>
        <v/>
      </c>
      <c r="D38" s="261"/>
      <c r="E38" s="261"/>
    </row>
    <row r="39" spans="1:6" ht="30" customHeight="1" x14ac:dyDescent="0.25">
      <c r="A39" s="260" t="str">
        <f>IF('3-Stagiaires'!A39&gt;0,'3-Stagiaires'!A39,"")</f>
        <v/>
      </c>
      <c r="B39" s="260" t="str">
        <f t="shared" si="0"/>
        <v/>
      </c>
      <c r="C39" s="260" t="str">
        <f t="shared" si="1"/>
        <v/>
      </c>
      <c r="D39" s="261"/>
      <c r="E39" s="261"/>
    </row>
    <row r="40" spans="1:6" ht="30" customHeight="1" x14ac:dyDescent="0.25">
      <c r="A40" s="260" t="str">
        <f>IF('3-Stagiaires'!A40&gt;0,'3-Stagiaires'!A40,"")</f>
        <v/>
      </c>
      <c r="B40" s="260" t="str">
        <f t="shared" si="0"/>
        <v/>
      </c>
      <c r="C40" s="260" t="str">
        <f t="shared" si="1"/>
        <v/>
      </c>
      <c r="D40" s="261"/>
      <c r="E40" s="261"/>
    </row>
    <row r="41" spans="1:6" ht="30" customHeight="1" x14ac:dyDescent="0.25">
      <c r="A41" s="260" t="str">
        <f>IF('3-Stagiaires'!A41&gt;0,'3-Stagiaires'!A41,"")</f>
        <v/>
      </c>
      <c r="B41" s="260" t="str">
        <f t="shared" si="0"/>
        <v/>
      </c>
      <c r="C41" s="260" t="str">
        <f t="shared" si="1"/>
        <v/>
      </c>
      <c r="D41" s="261"/>
      <c r="E41" s="261"/>
    </row>
    <row r="42" spans="1:6" ht="30" customHeight="1" x14ac:dyDescent="0.25">
      <c r="A42" s="260" t="str">
        <f>IF('3-Stagiaires'!A42&gt;0,'3-Stagiaires'!A42,"")</f>
        <v/>
      </c>
      <c r="B42" s="260" t="str">
        <f t="shared" si="0"/>
        <v/>
      </c>
      <c r="C42" s="260" t="str">
        <f t="shared" si="1"/>
        <v/>
      </c>
      <c r="D42" s="261"/>
      <c r="E42" s="261"/>
    </row>
    <row r="43" spans="1:6" ht="30" customHeight="1" x14ac:dyDescent="0.25">
      <c r="A43" s="260" t="str">
        <f>IF('3-Stagiaires'!A43&gt;0,'3-Stagiaires'!A43,"")</f>
        <v/>
      </c>
      <c r="B43" s="260" t="str">
        <f t="shared" si="0"/>
        <v/>
      </c>
      <c r="C43" s="260" t="str">
        <f t="shared" si="1"/>
        <v/>
      </c>
      <c r="D43" s="261"/>
      <c r="E43" s="261"/>
    </row>
    <row r="44" spans="1:6" ht="30" customHeight="1" x14ac:dyDescent="0.25">
      <c r="A44" s="260" t="str">
        <f>IF('3-Stagiaires'!A44&gt;0,'3-Stagiaires'!A44,"")</f>
        <v/>
      </c>
      <c r="B44" s="260" t="str">
        <f t="shared" si="0"/>
        <v/>
      </c>
      <c r="C44" s="260" t="str">
        <f t="shared" si="1"/>
        <v/>
      </c>
      <c r="D44" s="261"/>
      <c r="E44" s="261"/>
    </row>
    <row r="45" spans="1:6" ht="30" customHeight="1" x14ac:dyDescent="0.25">
      <c r="A45" s="260" t="str">
        <f>IF('3-Stagiaires'!A45&gt;0,'3-Stagiaires'!A45,"")</f>
        <v/>
      </c>
      <c r="B45" s="260" t="str">
        <f t="shared" si="0"/>
        <v/>
      </c>
      <c r="C45" s="260" t="str">
        <f t="shared" si="1"/>
        <v/>
      </c>
      <c r="D45" s="261"/>
      <c r="E45" s="261"/>
    </row>
    <row r="46" spans="1:6" ht="30" customHeight="1" x14ac:dyDescent="0.25">
      <c r="A46" s="260" t="str">
        <f>IF('3-Stagiaires'!A46&gt;0,'3-Stagiaires'!A46,"")</f>
        <v/>
      </c>
      <c r="B46" s="260" t="str">
        <f t="shared" si="0"/>
        <v/>
      </c>
      <c r="C46" s="260" t="str">
        <f t="shared" si="1"/>
        <v/>
      </c>
      <c r="D46" s="261"/>
      <c r="E46" s="261"/>
    </row>
    <row r="47" spans="1:6" ht="30" customHeight="1" x14ac:dyDescent="0.25">
      <c r="A47" s="260" t="str">
        <f>IF('3-Stagiaires'!A47&gt;0,'3-Stagiaires'!A47,"")</f>
        <v/>
      </c>
      <c r="B47" s="260" t="str">
        <f t="shared" si="0"/>
        <v/>
      </c>
      <c r="C47" s="260" t="str">
        <f t="shared" si="1"/>
        <v/>
      </c>
      <c r="D47" s="261"/>
      <c r="E47" s="261"/>
    </row>
    <row r="48" spans="1:6" ht="30" customHeight="1" x14ac:dyDescent="0.25">
      <c r="A48" s="260" t="str">
        <f>IF('3-Stagiaires'!A48&gt;0,'3-Stagiaires'!A48,"")</f>
        <v/>
      </c>
      <c r="B48" s="260" t="str">
        <f t="shared" si="0"/>
        <v/>
      </c>
      <c r="C48" s="260" t="str">
        <f t="shared" si="1"/>
        <v/>
      </c>
      <c r="D48" s="261"/>
      <c r="E48" s="261"/>
    </row>
    <row r="49" spans="1:5" ht="30" customHeight="1" x14ac:dyDescent="0.25">
      <c r="A49" s="260" t="str">
        <f>IF('3-Stagiaires'!A49&gt;0,'3-Stagiaires'!A49,"")</f>
        <v/>
      </c>
      <c r="B49" s="260" t="str">
        <f t="shared" si="0"/>
        <v/>
      </c>
      <c r="C49" s="260" t="str">
        <f t="shared" si="1"/>
        <v/>
      </c>
      <c r="D49" s="261"/>
      <c r="E49" s="261"/>
    </row>
    <row r="50" spans="1:5" ht="30" customHeight="1" x14ac:dyDescent="0.25">
      <c r="A50" s="260" t="str">
        <f>IF('3-Stagiaires'!A50&gt;0,'3-Stagiaires'!A50,"")</f>
        <v/>
      </c>
      <c r="B50" s="260" t="str">
        <f t="shared" si="0"/>
        <v/>
      </c>
      <c r="C50" s="260" t="str">
        <f t="shared" si="1"/>
        <v/>
      </c>
      <c r="D50" s="261"/>
      <c r="E50" s="261"/>
    </row>
    <row r="51" spans="1:5" ht="30" customHeight="1" x14ac:dyDescent="0.25">
      <c r="A51" s="260" t="str">
        <f>IF('3-Stagiaires'!A51&gt;0,'3-Stagiaires'!A51,"")</f>
        <v/>
      </c>
      <c r="B51" s="260" t="str">
        <f t="shared" si="0"/>
        <v/>
      </c>
      <c r="C51" s="260" t="str">
        <f t="shared" si="1"/>
        <v/>
      </c>
      <c r="D51" s="261"/>
      <c r="E51" s="261"/>
    </row>
    <row r="52" spans="1:5" ht="30" customHeight="1" x14ac:dyDescent="0.25">
      <c r="A52" s="260" t="str">
        <f>IF('3-Stagiaires'!A52&gt;0,'3-Stagiaires'!A52,"")</f>
        <v/>
      </c>
      <c r="B52" s="260" t="str">
        <f t="shared" si="0"/>
        <v/>
      </c>
      <c r="C52" s="260" t="str">
        <f t="shared" si="1"/>
        <v/>
      </c>
      <c r="D52" s="261"/>
      <c r="E52" s="261"/>
    </row>
    <row r="53" spans="1:5" ht="30" customHeight="1" x14ac:dyDescent="0.25">
      <c r="A53" s="260" t="str">
        <f>IF('3-Stagiaires'!A53&gt;0,'3-Stagiaires'!A53,"")</f>
        <v/>
      </c>
      <c r="B53" s="260" t="str">
        <f t="shared" si="0"/>
        <v/>
      </c>
      <c r="C53" s="260" t="str">
        <f t="shared" si="1"/>
        <v/>
      </c>
      <c r="D53" s="261"/>
      <c r="E53" s="261"/>
    </row>
    <row r="54" spans="1:5" ht="30" customHeight="1" x14ac:dyDescent="0.25">
      <c r="A54" s="260" t="str">
        <f>IF('3-Stagiaires'!A54&gt;0,'3-Stagiaires'!A54,"")</f>
        <v/>
      </c>
      <c r="B54" s="260" t="str">
        <f t="shared" si="0"/>
        <v/>
      </c>
      <c r="C54" s="260" t="str">
        <f t="shared" si="1"/>
        <v/>
      </c>
      <c r="D54" s="261"/>
      <c r="E54" s="261"/>
    </row>
    <row r="55" spans="1:5" ht="30" customHeight="1" x14ac:dyDescent="0.25">
      <c r="A55" s="260" t="str">
        <f>IF('3-Stagiaires'!A55&gt;0,'3-Stagiaires'!A55,"")</f>
        <v/>
      </c>
      <c r="B55" s="260" t="str">
        <f t="shared" si="0"/>
        <v/>
      </c>
      <c r="C55" s="260" t="str">
        <f t="shared" si="1"/>
        <v/>
      </c>
      <c r="D55" s="261"/>
      <c r="E55" s="261"/>
    </row>
    <row r="56" spans="1:5" ht="30" customHeight="1" x14ac:dyDescent="0.25">
      <c r="A56" s="260" t="str">
        <f>IF('3-Stagiaires'!A56&gt;0,'3-Stagiaires'!A56,"")</f>
        <v/>
      </c>
      <c r="B56" s="260" t="str">
        <f t="shared" si="0"/>
        <v/>
      </c>
      <c r="C56" s="260" t="str">
        <f t="shared" si="1"/>
        <v/>
      </c>
      <c r="D56" s="261"/>
      <c r="E56" s="261"/>
    </row>
    <row r="57" spans="1:5" ht="30" customHeight="1" x14ac:dyDescent="0.25">
      <c r="A57" s="260" t="str">
        <f>IF('3-Stagiaires'!A57&gt;0,'3-Stagiaires'!A57,"")</f>
        <v/>
      </c>
      <c r="B57" s="260" t="str">
        <f t="shared" si="0"/>
        <v/>
      </c>
      <c r="C57" s="260" t="str">
        <f t="shared" si="1"/>
        <v/>
      </c>
      <c r="D57" s="261"/>
      <c r="E57" s="261"/>
    </row>
    <row r="58" spans="1:5" x14ac:dyDescent="0.25">
      <c r="A58" s="257"/>
      <c r="B58" s="217"/>
      <c r="C58" s="217"/>
      <c r="D58" s="258"/>
      <c r="E58" s="259"/>
    </row>
    <row r="59" spans="1:5" x14ac:dyDescent="0.25">
      <c r="A59" s="2"/>
      <c r="B59" s="2"/>
      <c r="C59" s="2"/>
    </row>
  </sheetData>
  <sheetProtection password="C4C2" sheet="1" objects="1" scenarios="1" selectLockedCells="1"/>
  <mergeCells count="4">
    <mergeCell ref="A13:A14"/>
    <mergeCell ref="A1:E1"/>
    <mergeCell ref="A2:E2"/>
    <mergeCell ref="A3:E3"/>
  </mergeCells>
  <dataValidations count="1">
    <dataValidation allowBlank="1" showInputMessage="1" sqref="D7:D8 B7"/>
  </dataValidations>
  <printOptions horizontalCentered="1" verticalCentered="1"/>
  <pageMargins left="0.19685039370078741" right="0.19685039370078741" top="0.19685039370078741" bottom="0.19685039370078741" header="0" footer="0"/>
  <pageSetup paperSize="9" orientation="portrait" errors="blank" horizontalDpi="0" verticalDpi="0" r:id="rId1"/>
  <colBreaks count="1" manualBreakCount="1">
    <brk id="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16</vt:i4>
      </vt:variant>
      <vt:variant>
        <vt:lpstr>Plages nommées</vt:lpstr>
      </vt:variant>
      <vt:variant>
        <vt:i4>53</vt:i4>
      </vt:variant>
    </vt:vector>
  </HeadingPairs>
  <TitlesOfParts>
    <vt:vector size="69" baseType="lpstr">
      <vt:lpstr>Mode Opératoire</vt:lpstr>
      <vt:lpstr>Clubs</vt:lpstr>
      <vt:lpstr>Listes</vt:lpstr>
      <vt:lpstr>Infos Formation</vt:lpstr>
      <vt:lpstr>Inscription Candidats</vt:lpstr>
      <vt:lpstr>1-Publication</vt:lpstr>
      <vt:lpstr>2-Convocation</vt:lpstr>
      <vt:lpstr>3-Stagiaires</vt:lpstr>
      <vt:lpstr>4-Emargements</vt:lpstr>
      <vt:lpstr>Notation Pratique</vt:lpstr>
      <vt:lpstr>5-Evaluation paysage</vt:lpstr>
      <vt:lpstr>Evaluation portrait</vt:lpstr>
      <vt:lpstr>6-Résultats</vt:lpstr>
      <vt:lpstr>7-Suivi Stagiaire</vt:lpstr>
      <vt:lpstr>8A-Bilan de formation F1</vt:lpstr>
      <vt:lpstr>8B- Bilan de formation F2</vt:lpstr>
      <vt:lpstr>AA</vt:lpstr>
      <vt:lpstr>c_regions</vt:lpstr>
      <vt:lpstr>decision</vt:lpstr>
      <vt:lpstr>i_adresse</vt:lpstr>
      <vt:lpstr>i_annee_formation</vt:lpstr>
      <vt:lpstr>i_c_club</vt:lpstr>
      <vt:lpstr>i_c_postal</vt:lpstr>
      <vt:lpstr>i_club</vt:lpstr>
      <vt:lpstr>i_info_compl</vt:lpstr>
      <vt:lpstr>i_niv_formateur1</vt:lpstr>
      <vt:lpstr>i_niv_formateur2</vt:lpstr>
      <vt:lpstr>i_nom_formateur1</vt:lpstr>
      <vt:lpstr>i_nom_formateur2</vt:lpstr>
      <vt:lpstr>i_num_formation</vt:lpstr>
      <vt:lpstr>i_ref_formation</vt:lpstr>
      <vt:lpstr>i_region</vt:lpstr>
      <vt:lpstr>i_resp_formation</vt:lpstr>
      <vt:lpstr>i_s1_date</vt:lpstr>
      <vt:lpstr>i_s1_heure</vt:lpstr>
      <vt:lpstr>i_s2_date</vt:lpstr>
      <vt:lpstr>i_s2_heure</vt:lpstr>
      <vt:lpstr>i_s3_date</vt:lpstr>
      <vt:lpstr>i_s3_heure</vt:lpstr>
      <vt:lpstr>i_type_formation</vt:lpstr>
      <vt:lpstr>i_ville</vt:lpstr>
      <vt:lpstr>'3-Stagiaires'!Impression_des_titres</vt:lpstr>
      <vt:lpstr>'4-Emargements'!Impression_des_titres</vt:lpstr>
      <vt:lpstr>'6-Résultats'!Impression_des_titres</vt:lpstr>
      <vt:lpstr>'Notation Pratique'!Impression_des_titres</vt:lpstr>
      <vt:lpstr>insc_cand</vt:lpstr>
      <vt:lpstr>l_club_efbt</vt:lpstr>
      <vt:lpstr>l_form</vt:lpstr>
      <vt:lpstr>l_initman</vt:lpstr>
      <vt:lpstr>l_obj</vt:lpstr>
      <vt:lpstr>l_profil_stagiaires</vt:lpstr>
      <vt:lpstr>l_regions</vt:lpstr>
      <vt:lpstr>l_titre</vt:lpstr>
      <vt:lpstr>l_type_formateur</vt:lpstr>
      <vt:lpstr>l_type_formation</vt:lpstr>
      <vt:lpstr>mail_referents</vt:lpstr>
      <vt:lpstr>n_referents</vt:lpstr>
      <vt:lpstr>nsession</vt:lpstr>
      <vt:lpstr>Participation</vt:lpstr>
      <vt:lpstr>referents</vt:lpstr>
      <vt:lpstr>region</vt:lpstr>
      <vt:lpstr>Repas</vt:lpstr>
      <vt:lpstr>t_clubs</vt:lpstr>
      <vt:lpstr>t_referents</vt:lpstr>
      <vt:lpstr>t_regions</vt:lpstr>
      <vt:lpstr>'5-Evaluation paysage'!Zone_d_impression</vt:lpstr>
      <vt:lpstr>'8A-Bilan de formation F1'!Zone_d_impression</vt:lpstr>
      <vt:lpstr>'8B- Bilan de formation F2'!Zone_d_impression</vt:lpstr>
      <vt:lpstr>'Evaluation portrait'!Zone_d_impression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dc:creator>
  <cp:lastModifiedBy>Carol</cp:lastModifiedBy>
  <cp:lastPrinted>2020-02-18T06:18:24Z</cp:lastPrinted>
  <dcterms:created xsi:type="dcterms:W3CDTF">2018-12-27T08:27:40Z</dcterms:created>
  <dcterms:modified xsi:type="dcterms:W3CDTF">2020-02-18T21:47:08Z</dcterms:modified>
</cp:coreProperties>
</file>